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220849\DATA\UC 64\IP\"/>
    </mc:Choice>
  </mc:AlternateContent>
  <bookViews>
    <workbookView xWindow="0" yWindow="0" windowWidth="25200" windowHeight="11250" tabRatio="913" firstSheet="4" activeTab="11"/>
  </bookViews>
  <sheets>
    <sheet name="Baserate  NEW ค่า K" sheetId="8" r:id="rId1"/>
    <sheet name="IP 64" sheetId="1" r:id="rId2"/>
    <sheet name="รับโอนล่วงหน้า" sheetId="13" r:id="rId3"/>
    <sheet name="แจ้งยอดหลังปรับเกลี่ย" sheetId="14" r:id="rId4"/>
    <sheet name="รายงาน" sheetId="15" r:id="rId5"/>
    <sheet name="Covid" sheetId="17" r:id="rId6"/>
    <sheet name="เหมาจ่าย HI-CI" sheetId="18" r:id="rId7"/>
    <sheet name="ฉีดวัคชีน" sheetId="19" r:id="rId8"/>
    <sheet name="X-ray" sheetId="22" r:id="rId9"/>
    <sheet name="สรุปโอนเงิน" sheetId="20" r:id="rId10"/>
    <sheet name="เหมาจ่าย HI-CI (2)" sheetId="21" r:id="rId11"/>
    <sheet name="รวมโอนเงินกองทุน" sheetId="23" r:id="rId12"/>
    <sheet name="สรุปโอนเงิน 64" sheetId="24" r:id="rId13"/>
    <sheet name="รับโอน64" sheetId="25" r:id="rId14"/>
    <sheet name="จัดสรรเปรียบเทียบ" sheetId="26" r:id="rId15"/>
    <sheet name="เทียบงบ UC" sheetId="27" r:id="rId16"/>
    <sheet name="รวมโอนเงินกองทุน (2)" sheetId="28" r:id="rId17"/>
  </sheets>
  <externalReferences>
    <externalReference r:id="rId18"/>
    <externalReference r:id="rId19"/>
  </externalReferences>
  <definedNames>
    <definedName name="_xlnm._FilterDatabase" localSheetId="3" hidden="1">แจ้งยอดหลังปรับเกลี่ย!$A$3:$AA$996</definedName>
    <definedName name="_q06" localSheetId="8">#REF!</definedName>
    <definedName name="_q06" localSheetId="16">#REF!</definedName>
    <definedName name="_q06" localSheetId="12">#REF!</definedName>
    <definedName name="_q06" localSheetId="10">#REF!</definedName>
    <definedName name="_q06">#REF!</definedName>
    <definedName name="_xlnm.Print_Titles" localSheetId="3">แจ้งยอดหลังปรับเกลี่ย!$1:$3</definedName>
    <definedName name="q_รหัสหลัก51" localSheetId="8">#REF!</definedName>
    <definedName name="q_รหัสหลัก51" localSheetId="16">#REF!</definedName>
    <definedName name="q_รหัสหลัก51" localSheetId="12">#REF!</definedName>
    <definedName name="q_รหัสหลัก51" localSheetId="10">#REF!</definedName>
    <definedName name="q_รหัสหลัก51">#REF!</definedName>
    <definedName name="q_สสจ51" localSheetId="8">#REF!</definedName>
    <definedName name="q_สสจ51" localSheetId="16">#REF!</definedName>
    <definedName name="q_สสจ51" localSheetId="12">#REF!</definedName>
    <definedName name="q_สสจ51" localSheetId="10">#REF!</definedName>
    <definedName name="q_สสจ51">#REF!</definedName>
    <definedName name="q_สสอ_51" localSheetId="8">#REF!</definedName>
    <definedName name="q_สสอ_51" localSheetId="16">#REF!</definedName>
    <definedName name="q_สสอ_51" localSheetId="12">#REF!</definedName>
    <definedName name="q_สสอ_51" localSheetId="10">#REF!</definedName>
    <definedName name="q_สสอ_51">#REF!</definedName>
    <definedName name="q_สสอ51" localSheetId="8">#REF!</definedName>
    <definedName name="q_สสอ51" localSheetId="16">#REF!</definedName>
    <definedName name="q_สสอ51" localSheetId="12">#REF!</definedName>
    <definedName name="q_สสอ51" localSheetId="10">#REF!</definedName>
    <definedName name="q_สสอ51">#REF!</definedName>
    <definedName name="q_สอ_51" localSheetId="8">#REF!</definedName>
    <definedName name="q_สอ_51" localSheetId="16">#REF!</definedName>
    <definedName name="q_สอ_51" localSheetId="12">#REF!</definedName>
    <definedName name="q_สอ_51" localSheetId="10">#REF!</definedName>
    <definedName name="q_สอ_51">#REF!</definedName>
    <definedName name="q00_เขต" localSheetId="8">#REF!</definedName>
    <definedName name="q00_เขต" localSheetId="16">#REF!</definedName>
    <definedName name="q00_เขต" localSheetId="12">#REF!</definedName>
    <definedName name="q00_เขต" localSheetId="10">#REF!</definedName>
    <definedName name="q00_เขต">#REF!</definedName>
    <definedName name="q01_จังหวัด" localSheetId="8">#REF!</definedName>
    <definedName name="q01_จังหวัด" localSheetId="16">#REF!</definedName>
    <definedName name="q01_จังหวัด" localSheetId="12">#REF!</definedName>
    <definedName name="q01_จังหวัด" localSheetId="10">#REF!</definedName>
    <definedName name="q01_จังหวัด">#REF!</definedName>
    <definedName name="q01_รพสต9762" localSheetId="8">#REF!</definedName>
    <definedName name="q01_รพสต9762" localSheetId="16">#REF!</definedName>
    <definedName name="q01_รพสต9762" localSheetId="12">#REF!</definedName>
    <definedName name="q01_รพสต9762" localSheetId="10">#REF!</definedName>
    <definedName name="q01_รพสต9762">#REF!</definedName>
    <definedName name="q01_รหัสหลัก" localSheetId="8">#REF!</definedName>
    <definedName name="q01_รหัสหลัก" localSheetId="16">#REF!</definedName>
    <definedName name="q01_รหัสหลัก" localSheetId="12">#REF!</definedName>
    <definedName name="q01_รหัสหลัก" localSheetId="10">#REF!</definedName>
    <definedName name="q01_รหัสหลัก">#REF!</definedName>
    <definedName name="q01_สสจ" localSheetId="8">#REF!</definedName>
    <definedName name="q01_สสจ" localSheetId="16">#REF!</definedName>
    <definedName name="q01_สสจ" localSheetId="12">#REF!</definedName>
    <definedName name="q01_สสจ" localSheetId="10">#REF!</definedName>
    <definedName name="q01_สสจ">#REF!</definedName>
    <definedName name="q01_สสจ1" localSheetId="8">#REF!</definedName>
    <definedName name="q01_สสจ1" localSheetId="16">#REF!</definedName>
    <definedName name="q01_สสจ1" localSheetId="12">#REF!</definedName>
    <definedName name="q01_สสจ1" localSheetId="10">#REF!</definedName>
    <definedName name="q01_สสจ1">#REF!</definedName>
    <definedName name="q02_รพศ_รพท">[1]รพศ_รพท_รพช!$A$1:$V$836</definedName>
    <definedName name="q02_รพศ_รพท_รพช" localSheetId="8">#REF!</definedName>
    <definedName name="q02_รพศ_รพท_รพช" localSheetId="16">#REF!</definedName>
    <definedName name="q02_รพศ_รพท_รพช" localSheetId="12">#REF!</definedName>
    <definedName name="q02_รพศ_รพท_รพช" localSheetId="10">#REF!</definedName>
    <definedName name="q02_รพศ_รพท_รพช">#REF!</definedName>
    <definedName name="q03_ทำเนียบเตียงใหม่" localSheetId="8">#REF!</definedName>
    <definedName name="q03_ทำเนียบเตียงใหม่" localSheetId="16">#REF!</definedName>
    <definedName name="q03_ทำเนียบเตียงใหม่" localSheetId="12">#REF!</definedName>
    <definedName name="q03_ทำเนียบเตียงใหม่" localSheetId="10">#REF!</definedName>
    <definedName name="q03_ทำเนียบเตียงใหม่">#REF!</definedName>
    <definedName name="q03_ทำเนียบเตียงใหม่1" localSheetId="8">#REF!</definedName>
    <definedName name="q03_ทำเนียบเตียงใหม่1" localSheetId="16">#REF!</definedName>
    <definedName name="q03_ทำเนียบเตียงใหม่1" localSheetId="12">#REF!</definedName>
    <definedName name="q03_ทำเนียบเตียงใหม่1" localSheetId="10">#REF!</definedName>
    <definedName name="q03_ทำเนียบเตียงใหม่1">#REF!</definedName>
    <definedName name="q03_รพศ_รพท_รพช_52" localSheetId="8">#REF!</definedName>
    <definedName name="q03_รพศ_รพท_รพช_52" localSheetId="16">#REF!</definedName>
    <definedName name="q03_รพศ_รพท_รพช_52" localSheetId="12">#REF!</definedName>
    <definedName name="q03_รพศ_รพท_รพช_52" localSheetId="10">#REF!</definedName>
    <definedName name="q03_รพศ_รพท_รพช_52">#REF!</definedName>
    <definedName name="q03_สสอ" localSheetId="8">#REF!</definedName>
    <definedName name="q03_สสอ" localSheetId="16">#REF!</definedName>
    <definedName name="q03_สสอ" localSheetId="12">#REF!</definedName>
    <definedName name="q03_สสอ" localSheetId="10">#REF!</definedName>
    <definedName name="q03_สสอ">#REF!</definedName>
    <definedName name="q04_รพสต" localSheetId="8">#REF!</definedName>
    <definedName name="q04_รพสต" localSheetId="16">#REF!</definedName>
    <definedName name="q04_รพสต" localSheetId="12">#REF!</definedName>
    <definedName name="q04_รพสต" localSheetId="10">#REF!</definedName>
    <definedName name="q04_รพสต">#REF!</definedName>
    <definedName name="q05_รพศ_รพท_รพช_มีอำเภอรับผิดชอบ" localSheetId="8">#REF!</definedName>
    <definedName name="q05_รพศ_รพท_รพช_มีอำเภอรับผิดชอบ" localSheetId="16">#REF!</definedName>
    <definedName name="q05_รพศ_รพท_รพช_มีอำเภอรับผิดชอบ" localSheetId="12">#REF!</definedName>
    <definedName name="q05_รพศ_รพท_รพช_มีอำเภอรับผิดชอบ" localSheetId="10">#REF!</definedName>
    <definedName name="q05_รพศ_รพท_รพช_มีอำเภอรับผิดชอบ">#REF!</definedName>
    <definedName name="q05_หน่วยงานย่อย" localSheetId="8">#REF!</definedName>
    <definedName name="q05_หน่วยงานย่อย" localSheetId="16">#REF!</definedName>
    <definedName name="q05_หน่วยงานย่อย" localSheetId="12">#REF!</definedName>
    <definedName name="q05_หน่วยงานย่อย" localSheetId="10">#REF!</definedName>
    <definedName name="q05_หน่วยงานย่อย">#REF!</definedName>
    <definedName name="q06_รพ" localSheetId="8">#REF!</definedName>
    <definedName name="q06_รพ" localSheetId="16">#REF!</definedName>
    <definedName name="q06_รพ" localSheetId="12">#REF!</definedName>
    <definedName name="q06_รพ" localSheetId="10">#REF!</definedName>
    <definedName name="q06_รพ">#REF!</definedName>
    <definedName name="q07_สสอ" localSheetId="8">#REF!</definedName>
    <definedName name="q07_สสอ" localSheetId="16">#REF!</definedName>
    <definedName name="q07_สสอ" localSheetId="12">#REF!</definedName>
    <definedName name="q07_สสอ" localSheetId="10">#REF!</definedName>
    <definedName name="q07_สสอ">#REF!</definedName>
    <definedName name="q07_สสอ1" localSheetId="8">#REF!</definedName>
    <definedName name="q07_สสอ1" localSheetId="16">#REF!</definedName>
    <definedName name="q07_สสอ1" localSheetId="12">#REF!</definedName>
    <definedName name="q07_สสอ1" localSheetId="10">#REF!</definedName>
    <definedName name="q07_สสอ1">#REF!</definedName>
    <definedName name="q08_รพสตหน่วยงานย่อย" localSheetId="8">#REF!</definedName>
    <definedName name="q08_รพสตหน่วยงานย่อย" localSheetId="16">#REF!</definedName>
    <definedName name="q08_รพสตหน่วยงานย่อย" localSheetId="12">#REF!</definedName>
    <definedName name="q08_รพสตหน่วยงานย่อย" localSheetId="10">#REF!</definedName>
    <definedName name="q08_รพสตหน่วยงานย่อย">#REF!</definedName>
    <definedName name="q08_รพสตหน่วยงานย่อย1" localSheetId="8">#REF!</definedName>
    <definedName name="q08_รพสตหน่วยงานย่อย1" localSheetId="16">#REF!</definedName>
    <definedName name="q08_รพสตหน่วยงานย่อย1" localSheetId="12">#REF!</definedName>
    <definedName name="q08_รพสตหน่วยงานย่อย1" localSheetId="10">#REF!</definedName>
    <definedName name="q08_รพสตหน่วยงานย่อย1">#REF!</definedName>
    <definedName name="q1_รพ877" localSheetId="8">#REF!</definedName>
    <definedName name="q1_รพ877" localSheetId="16">#REF!</definedName>
    <definedName name="q1_รพ877" localSheetId="12">#REF!</definedName>
    <definedName name="q1_รพ877" localSheetId="10">#REF!</definedName>
    <definedName name="q1_รพ877">#REF!</definedName>
    <definedName name="q11_สสจ_มีเขตรหัสพื้นที่" localSheetId="8">#REF!</definedName>
    <definedName name="q11_สสจ_มีเขตรหัสพื้นที่" localSheetId="16">#REF!</definedName>
    <definedName name="q11_สสจ_มีเขตรหัสพื้นที่" localSheetId="12">#REF!</definedName>
    <definedName name="q11_สสจ_มีเขตรหัสพื้นที่" localSheetId="10">#REF!</definedName>
    <definedName name="q11_สสจ_มีเขตรหัสพื้นที่">#REF!</definedName>
    <definedName name="q12_รพศรพทรพช891" localSheetId="8">#REF!</definedName>
    <definedName name="q12_รพศรพทรพช891" localSheetId="16">#REF!</definedName>
    <definedName name="q12_รพศรพทรพช891" localSheetId="12">#REF!</definedName>
    <definedName name="q12_รพศรพทรพช891" localSheetId="10">#REF!</definedName>
    <definedName name="q12_รพศรพทรพช891">#REF!</definedName>
    <definedName name="q12_รพศรพทรพช8911" localSheetId="8">#REF!</definedName>
    <definedName name="q12_รพศรพทรพช8911" localSheetId="16">#REF!</definedName>
    <definedName name="q12_รพศรพทรพช8911" localSheetId="12">#REF!</definedName>
    <definedName name="q12_รพศรพทรพช8911" localSheetId="10">#REF!</definedName>
    <definedName name="q12_รพศรพทรพช8911">#REF!</definedName>
    <definedName name="q12_รพศรพทรพช896" localSheetId="8">#REF!</definedName>
    <definedName name="q12_รพศรพทรพช896" localSheetId="16">#REF!</definedName>
    <definedName name="q12_รพศรพทรพช896" localSheetId="12">#REF!</definedName>
    <definedName name="q12_รพศรพทรพช896" localSheetId="10">#REF!</definedName>
    <definedName name="q12_รพศรพทรพช896">#REF!</definedName>
    <definedName name="q12_สสจ_52" localSheetId="8">#REF!</definedName>
    <definedName name="q12_สสจ_52" localSheetId="16">#REF!</definedName>
    <definedName name="q12_สสจ_52" localSheetId="12">#REF!</definedName>
    <definedName name="q12_สสจ_52" localSheetId="10">#REF!</definedName>
    <definedName name="q12_สสจ_52">#REF!</definedName>
    <definedName name="q14_รพสต97631" localSheetId="8">#REF!</definedName>
    <definedName name="q14_รพสต97631" localSheetId="16">#REF!</definedName>
    <definedName name="q14_รพสต97631" localSheetId="12">#REF!</definedName>
    <definedName name="q14_รพสต97631" localSheetId="10">#REF!</definedName>
    <definedName name="q14_รพสต97631">#REF!</definedName>
    <definedName name="q2_รพ883" localSheetId="8">#REF!</definedName>
    <definedName name="q2_รพ883" localSheetId="16">#REF!</definedName>
    <definedName name="q2_รพ883" localSheetId="12">#REF!</definedName>
    <definedName name="q2_รพ883" localSheetId="10">#REF!</definedName>
    <definedName name="q2_รพ883">#REF!</definedName>
    <definedName name="Query1" localSheetId="8">#REF!</definedName>
    <definedName name="Query1" localSheetId="16">#REF!</definedName>
    <definedName name="Query1" localSheetId="12">#REF!</definedName>
    <definedName name="Query1" localSheetId="10">#REF!</definedName>
    <definedName name="Query1">#REF!</definedName>
    <definedName name="SAPBEXsysID" hidden="1">"BWP"</definedName>
    <definedName name="t01_รพศรพทรพช876" localSheetId="8">#REF!</definedName>
    <definedName name="t01_รพศรพทรพช876" localSheetId="16">#REF!</definedName>
    <definedName name="t01_รพศรพทรพช876" localSheetId="12">#REF!</definedName>
    <definedName name="t01_รพศรพทรพช876" localSheetId="10">#REF!</definedName>
    <definedName name="t01_รพศรพทรพช876">#REF!</definedName>
    <definedName name="t02_สสอ" localSheetId="8">#REF!</definedName>
    <definedName name="t02_สสอ" localSheetId="16">#REF!</definedName>
    <definedName name="t02_สสอ" localSheetId="12">#REF!</definedName>
    <definedName name="t02_สสอ" localSheetId="10">#REF!</definedName>
    <definedName name="t02_สสอ">#REF!</definedName>
    <definedName name="t03_รพสต9762" localSheetId="8">#REF!</definedName>
    <definedName name="t03_รพสต9762" localSheetId="16">#REF!</definedName>
    <definedName name="t03_รพสต9762" localSheetId="12">#REF!</definedName>
    <definedName name="t03_รพสต9762" localSheetId="10">#REF!</definedName>
    <definedName name="t03_รพสต9762">#REF!</definedName>
    <definedName name="t11_สสจ_ที่ไม่ตรงกับ_t12_สสจ" localSheetId="8">#REF!</definedName>
    <definedName name="t11_สสจ_ที่ไม่ตรงกับ_t12_สสจ" localSheetId="16">#REF!</definedName>
    <definedName name="t11_สสจ_ที่ไม่ตรงกับ_t12_สสจ" localSheetId="12">#REF!</definedName>
    <definedName name="t11_สสจ_ที่ไม่ตรงกับ_t12_สสจ" localSheetId="10">#REF!</definedName>
    <definedName name="t11_สสจ_ที่ไม่ตรงกับ_t12_สสจ">#REF!</definedName>
    <definedName name="t13_รพศ_รพท_รพช_ที่ไม่ตรงกับ_t14_รพศ_รพท_รพช" localSheetId="8">#REF!</definedName>
    <definedName name="t13_รพศ_รพท_รพช_ที่ไม่ตรงกับ_t14_รพศ_รพท_รพช" localSheetId="16">#REF!</definedName>
    <definedName name="t13_รพศ_รพท_รพช_ที่ไม่ตรงกับ_t14_รพศ_รพท_รพช" localSheetId="12">#REF!</definedName>
    <definedName name="t13_รพศ_รพท_รพช_ที่ไม่ตรงกับ_t14_รพศ_รพท_รพช" localSheetId="10">#REF!</definedName>
    <definedName name="t13_รพศ_รพท_รพช_ที่ไม่ตรงกับ_t14_รพศ_รพท_รพช">#REF!</definedName>
    <definedName name="t15_สสอ_ที่ไม่ตรงกับ_t16_สสอ" localSheetId="8">#REF!</definedName>
    <definedName name="t15_สสอ_ที่ไม่ตรงกับ_t16_สสอ" localSheetId="16">#REF!</definedName>
    <definedName name="t15_สสอ_ที่ไม่ตรงกับ_t16_สสอ" localSheetId="12">#REF!</definedName>
    <definedName name="t15_สสอ_ที่ไม่ตรงกับ_t16_สสอ" localSheetId="10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8">#REF!</definedName>
    <definedName name="t17_รพสตหน่วยงานย่อย_ที่ไม่ตรงกับ_t18_รพสตหน่วยงานย่อย" localSheetId="16">#REF!</definedName>
    <definedName name="t17_รพสตหน่วยงานย่อย_ที่ไม่ตรงกับ_t18_รพสตหน่วยงานย่อย" localSheetId="12">#REF!</definedName>
    <definedName name="t17_รพสตหน่วยงานย่อย_ที่ไม่ตรงกับ_t18_รพสตหน่วยงานย่อย" localSheetId="10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workload" localSheetId="8">#REF!</definedName>
    <definedName name="workload" localSheetId="16">#REF!</definedName>
    <definedName name="workload" localSheetId="12">#REF!</definedName>
    <definedName name="workload" localSheetId="10">#REF!</definedName>
    <definedName name="workload">#REF!</definedName>
    <definedName name="จำนวนรพ_ตามSP" localSheetId="8">#REF!</definedName>
    <definedName name="จำนวนรพ_ตามSP" localSheetId="16">#REF!</definedName>
    <definedName name="จำนวนรพ_ตามSP" localSheetId="12">#REF!</definedName>
    <definedName name="จำนวนรพ_ตามSP" localSheetId="10">#REF!</definedName>
    <definedName name="จำนวนรพ_ตามSP">#REF!</definedName>
    <definedName name="จำนวนรพ_รายเขต" localSheetId="8">#REF!</definedName>
    <definedName name="จำนวนรพ_รายเขต" localSheetId="16">#REF!</definedName>
    <definedName name="จำนวนรพ_รายเขต" localSheetId="12">#REF!</definedName>
    <definedName name="จำนวนรพ_รายเขต" localSheetId="10">#REF!</definedName>
    <definedName name="จำนวนรพ_รายเขต">#REF!</definedName>
    <definedName name="ทำเนียบสถานบริการ" localSheetId="8">#REF!</definedName>
    <definedName name="ทำเนียบสถานบริการ" localSheetId="16">#REF!</definedName>
    <definedName name="ทำเนียบสถานบริการ" localSheetId="12">#REF!</definedName>
    <definedName name="ทำเนียบสถานบริการ" localSheetId="10">#REF!</definedName>
    <definedName name="ทำเนียบสถานบริการ">#REF!</definedName>
    <definedName name="รหัสหลัก50" localSheetId="8">#REF!</definedName>
    <definedName name="รหัสหลัก50" localSheetId="16">#REF!</definedName>
    <definedName name="รหัสหลัก50" localSheetId="12">#REF!</definedName>
    <definedName name="รหัสหลัก50" localSheetId="10">#REF!</definedName>
    <definedName name="รหัสหลัก5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8" l="1"/>
  <c r="K5" i="28"/>
  <c r="L5" i="28"/>
  <c r="M5" i="28"/>
  <c r="J6" i="28"/>
  <c r="K6" i="28"/>
  <c r="L6" i="28"/>
  <c r="M6" i="28"/>
  <c r="J7" i="28"/>
  <c r="K7" i="28"/>
  <c r="L7" i="28"/>
  <c r="M7" i="28"/>
  <c r="J8" i="28"/>
  <c r="K8" i="28"/>
  <c r="L8" i="28"/>
  <c r="M8" i="28"/>
  <c r="J9" i="28"/>
  <c r="K9" i="28"/>
  <c r="L9" i="28"/>
  <c r="M9" i="28"/>
  <c r="J10" i="28"/>
  <c r="K10" i="28"/>
  <c r="L10" i="28"/>
  <c r="M10" i="28"/>
  <c r="J11" i="28"/>
  <c r="K11" i="28"/>
  <c r="L11" i="28"/>
  <c r="M11" i="28"/>
  <c r="J12" i="28"/>
  <c r="K12" i="28"/>
  <c r="L12" i="28"/>
  <c r="M12" i="28"/>
  <c r="J13" i="28"/>
  <c r="K13" i="28"/>
  <c r="L13" i="28"/>
  <c r="M13" i="28"/>
  <c r="J14" i="28"/>
  <c r="K14" i="28"/>
  <c r="L14" i="28"/>
  <c r="M14" i="28"/>
  <c r="J15" i="28"/>
  <c r="K15" i="28"/>
  <c r="L15" i="28"/>
  <c r="M15" i="28"/>
  <c r="J16" i="28"/>
  <c r="K16" i="28"/>
  <c r="L16" i="28"/>
  <c r="M16" i="28"/>
  <c r="J17" i="28"/>
  <c r="K17" i="28"/>
  <c r="L17" i="28"/>
  <c r="M17" i="28"/>
  <c r="J18" i="28"/>
  <c r="K18" i="28"/>
  <c r="L18" i="28"/>
  <c r="M18" i="28"/>
  <c r="J19" i="28"/>
  <c r="K19" i="28"/>
  <c r="L19" i="28"/>
  <c r="M19" i="28"/>
  <c r="J20" i="28"/>
  <c r="K20" i="28"/>
  <c r="L20" i="28"/>
  <c r="M20" i="28"/>
  <c r="K4" i="28"/>
  <c r="L4" i="28"/>
  <c r="M4" i="28"/>
  <c r="J4" i="28"/>
  <c r="C4" i="28"/>
  <c r="D4" i="28"/>
  <c r="E4" i="28"/>
  <c r="F4" i="28"/>
  <c r="G4" i="28"/>
  <c r="H4" i="28"/>
  <c r="C5" i="28"/>
  <c r="D5" i="28"/>
  <c r="E5" i="28"/>
  <c r="F5" i="28"/>
  <c r="G5" i="28"/>
  <c r="H5" i="28"/>
  <c r="C6" i="28"/>
  <c r="D6" i="28"/>
  <c r="E6" i="28"/>
  <c r="F6" i="28"/>
  <c r="G6" i="28"/>
  <c r="H6" i="28"/>
  <c r="C7" i="28"/>
  <c r="D7" i="28"/>
  <c r="E7" i="28"/>
  <c r="F7" i="28"/>
  <c r="G7" i="28"/>
  <c r="H7" i="28"/>
  <c r="C8" i="28"/>
  <c r="D8" i="28"/>
  <c r="E8" i="28"/>
  <c r="F8" i="28"/>
  <c r="G8" i="28"/>
  <c r="H8" i="28"/>
  <c r="C9" i="28"/>
  <c r="D9" i="28"/>
  <c r="E9" i="28"/>
  <c r="F9" i="28"/>
  <c r="G9" i="28"/>
  <c r="H9" i="28"/>
  <c r="C10" i="28"/>
  <c r="D10" i="28"/>
  <c r="E10" i="28"/>
  <c r="F10" i="28"/>
  <c r="G10" i="28"/>
  <c r="H10" i="28"/>
  <c r="C11" i="28"/>
  <c r="D11" i="28"/>
  <c r="E11" i="28"/>
  <c r="F11" i="28"/>
  <c r="G11" i="28"/>
  <c r="H11" i="28"/>
  <c r="C12" i="28"/>
  <c r="D12" i="28"/>
  <c r="E12" i="28"/>
  <c r="F12" i="28"/>
  <c r="G12" i="28"/>
  <c r="H12" i="28"/>
  <c r="C13" i="28"/>
  <c r="D13" i="28"/>
  <c r="E13" i="28"/>
  <c r="F13" i="28"/>
  <c r="G13" i="28"/>
  <c r="H13" i="28"/>
  <c r="C14" i="28"/>
  <c r="D14" i="28"/>
  <c r="E14" i="28"/>
  <c r="F14" i="28"/>
  <c r="G14" i="28"/>
  <c r="H14" i="28"/>
  <c r="C15" i="28"/>
  <c r="D15" i="28"/>
  <c r="E15" i="28"/>
  <c r="F15" i="28"/>
  <c r="G15" i="28"/>
  <c r="H15" i="28"/>
  <c r="C16" i="28"/>
  <c r="D16" i="28"/>
  <c r="E16" i="28"/>
  <c r="F16" i="28"/>
  <c r="G16" i="28"/>
  <c r="H16" i="28"/>
  <c r="C17" i="28"/>
  <c r="D17" i="28"/>
  <c r="E17" i="28"/>
  <c r="F17" i="28"/>
  <c r="G17" i="28"/>
  <c r="H17" i="28"/>
  <c r="C18" i="28"/>
  <c r="D18" i="28"/>
  <c r="E18" i="28"/>
  <c r="F18" i="28"/>
  <c r="G18" i="28"/>
  <c r="H18" i="28"/>
  <c r="C19" i="28"/>
  <c r="D19" i="28"/>
  <c r="E19" i="28"/>
  <c r="F19" i="28"/>
  <c r="G19" i="28"/>
  <c r="H19" i="28"/>
  <c r="C20" i="28"/>
  <c r="D20" i="28"/>
  <c r="E20" i="28"/>
  <c r="F20" i="28"/>
  <c r="G20" i="28"/>
  <c r="H20" i="28"/>
  <c r="B6" i="28"/>
  <c r="B7" i="28"/>
  <c r="B8" i="28"/>
  <c r="B9" i="28"/>
  <c r="B10" i="28"/>
  <c r="B11" i="28"/>
  <c r="B12" i="28"/>
  <c r="B13" i="28"/>
  <c r="B14" i="28"/>
  <c r="B15" i="28"/>
  <c r="B16" i="28"/>
  <c r="B17" i="28"/>
  <c r="B18" i="28"/>
  <c r="B19" i="28"/>
  <c r="B20" i="28"/>
  <c r="B5" i="28"/>
  <c r="B4" i="28"/>
  <c r="Q20" i="28"/>
  <c r="P20" i="28"/>
  <c r="O20" i="28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6" i="28"/>
  <c r="Q5" i="28"/>
  <c r="Q4" i="28"/>
  <c r="P20" i="23" l="1"/>
  <c r="O20" i="23"/>
  <c r="K5" i="23" l="1"/>
  <c r="M4" i="23" l="1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L20" i="23"/>
  <c r="J20" i="23" l="1"/>
  <c r="K20" i="23" l="1"/>
  <c r="M5" i="23"/>
  <c r="M20" i="23" s="1"/>
  <c r="F4" i="23"/>
  <c r="D20" i="23"/>
  <c r="E20" i="23"/>
  <c r="C20" i="23"/>
  <c r="H22" i="27" l="1"/>
  <c r="I22" i="27" l="1"/>
  <c r="G13" i="27" l="1"/>
  <c r="AB21" i="17" l="1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5" i="17"/>
  <c r="G11" i="27" l="1"/>
  <c r="G14" i="27" s="1"/>
  <c r="G17" i="27" s="1"/>
  <c r="G19" i="27" s="1"/>
  <c r="I11" i="27" l="1"/>
  <c r="G9" i="27"/>
  <c r="G261" i="14" l="1"/>
  <c r="F3" i="26" l="1"/>
  <c r="G3" i="26" s="1"/>
  <c r="F4" i="26"/>
  <c r="G4" i="26" s="1"/>
  <c r="F5" i="26"/>
  <c r="G5" i="26" s="1"/>
  <c r="F6" i="26"/>
  <c r="G6" i="26" s="1"/>
  <c r="F7" i="26"/>
  <c r="G7" i="26" s="1"/>
  <c r="F8" i="26"/>
  <c r="G8" i="26" s="1"/>
  <c r="F9" i="26"/>
  <c r="G9" i="26" s="1"/>
  <c r="F10" i="26"/>
  <c r="G10" i="26" s="1"/>
  <c r="F11" i="26"/>
  <c r="G11" i="26" s="1"/>
  <c r="F12" i="26"/>
  <c r="G12" i="26" s="1"/>
  <c r="F13" i="26"/>
  <c r="G13" i="26" s="1"/>
  <c r="F14" i="26"/>
  <c r="G14" i="26" s="1"/>
  <c r="F15" i="26"/>
  <c r="G15" i="26" s="1"/>
  <c r="F2" i="26"/>
  <c r="G2" i="26" s="1"/>
  <c r="K21" i="25" l="1"/>
  <c r="J21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5" i="25"/>
  <c r="D5" i="25"/>
  <c r="G21" i="25"/>
  <c r="H21" i="25"/>
  <c r="I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21" i="25" l="1"/>
  <c r="L21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B21" i="25"/>
  <c r="D21" i="25" s="1"/>
  <c r="K19" i="13" l="1"/>
  <c r="L19" i="13"/>
  <c r="G3" i="20" l="1"/>
  <c r="D4" i="24" s="1"/>
  <c r="Y4" i="19"/>
  <c r="Y6" i="19"/>
  <c r="Y24" i="19"/>
  <c r="Y25" i="19"/>
  <c r="Y26" i="19"/>
  <c r="Y27" i="19"/>
  <c r="Y28" i="19"/>
  <c r="Y23" i="19"/>
  <c r="S29" i="19"/>
  <c r="R29" i="19"/>
  <c r="T29" i="19"/>
  <c r="U29" i="19"/>
  <c r="V29" i="19"/>
  <c r="W29" i="19"/>
  <c r="X29" i="19"/>
  <c r="Q29" i="19"/>
  <c r="R20" i="19"/>
  <c r="S20" i="19"/>
  <c r="T20" i="19"/>
  <c r="U20" i="19"/>
  <c r="V20" i="19"/>
  <c r="W20" i="19"/>
  <c r="X20" i="19"/>
  <c r="Y5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 l="1"/>
  <c r="S5" i="18"/>
  <c r="S6" i="18" l="1"/>
  <c r="S7" i="18"/>
  <c r="S8" i="18"/>
  <c r="S9" i="18"/>
  <c r="S10" i="18"/>
  <c r="S12" i="18"/>
  <c r="S13" i="18"/>
  <c r="S14" i="18"/>
  <c r="S15" i="18"/>
  <c r="S17" i="18"/>
  <c r="S18" i="18"/>
  <c r="S19" i="18"/>
  <c r="S20" i="18"/>
  <c r="S22" i="18"/>
  <c r="S23" i="18"/>
  <c r="S24" i="18"/>
  <c r="S25" i="18"/>
  <c r="S26" i="18"/>
  <c r="S27" i="18"/>
  <c r="S28" i="18"/>
  <c r="S29" i="18"/>
  <c r="S30" i="18"/>
  <c r="S31" i="18"/>
  <c r="S32" i="18"/>
  <c r="S34" i="18"/>
  <c r="S35" i="18"/>
  <c r="S36" i="18"/>
  <c r="S37" i="18"/>
  <c r="S38" i="18"/>
  <c r="S39" i="18"/>
  <c r="L29" i="19" l="1"/>
  <c r="M29" i="19"/>
  <c r="N29" i="19"/>
  <c r="O29" i="19"/>
  <c r="P29" i="19"/>
  <c r="L20" i="19"/>
  <c r="M20" i="19"/>
  <c r="N20" i="19"/>
  <c r="O20" i="19"/>
  <c r="P20" i="19"/>
  <c r="Q20" i="19"/>
  <c r="D29" i="19" l="1"/>
  <c r="E29" i="19"/>
  <c r="F29" i="19"/>
  <c r="G29" i="19"/>
  <c r="H29" i="19"/>
  <c r="I29" i="19"/>
  <c r="J29" i="19"/>
  <c r="K29" i="19"/>
  <c r="C29" i="19"/>
  <c r="G20" i="19"/>
  <c r="H20" i="19"/>
  <c r="I20" i="19"/>
  <c r="J20" i="19"/>
  <c r="K20" i="19"/>
  <c r="Y29" i="19" l="1"/>
  <c r="K40" i="18"/>
  <c r="L40" i="18"/>
  <c r="M40" i="18"/>
  <c r="N40" i="18"/>
  <c r="O40" i="18"/>
  <c r="P40" i="18"/>
  <c r="Q40" i="18"/>
  <c r="R40" i="18"/>
  <c r="R33" i="18"/>
  <c r="R16" i="18"/>
  <c r="R21" i="18" s="1"/>
  <c r="P21" i="18"/>
  <c r="Q16" i="18"/>
  <c r="Q11" i="18"/>
  <c r="Q21" i="18" s="1"/>
  <c r="P33" i="18"/>
  <c r="Q33" i="18"/>
  <c r="P16" i="18"/>
  <c r="B20" i="24"/>
  <c r="P19" i="13"/>
  <c r="O19" i="13"/>
  <c r="C19" i="13"/>
  <c r="D19" i="13"/>
  <c r="E19" i="13"/>
  <c r="F19" i="13"/>
  <c r="G19" i="13"/>
  <c r="H19" i="13"/>
  <c r="I19" i="13"/>
  <c r="B19" i="13"/>
  <c r="F5" i="23" l="1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Q5" i="23"/>
  <c r="Q6" i="23"/>
  <c r="Q7" i="23"/>
  <c r="Q8" i="23"/>
  <c r="Q9" i="23"/>
  <c r="Q10" i="23"/>
  <c r="Q11" i="23"/>
  <c r="Q12" i="23"/>
  <c r="Q13" i="23"/>
  <c r="Q14" i="23"/>
  <c r="Q15" i="23"/>
  <c r="Q16" i="23"/>
  <c r="Q17" i="23"/>
  <c r="Q18" i="23"/>
  <c r="Q19" i="23"/>
  <c r="Q20" i="23"/>
  <c r="Q4" i="23"/>
  <c r="F20" i="23" l="1"/>
  <c r="G20" i="23"/>
  <c r="C19" i="20" l="1"/>
  <c r="F19" i="20"/>
  <c r="B19" i="20"/>
  <c r="Z21" i="17"/>
  <c r="S13" i="17"/>
  <c r="S6" i="17"/>
  <c r="S7" i="17"/>
  <c r="S8" i="17"/>
  <c r="S9" i="17"/>
  <c r="S10" i="17"/>
  <c r="S11" i="17"/>
  <c r="S12" i="17"/>
  <c r="S14" i="17"/>
  <c r="S15" i="17"/>
  <c r="S16" i="17"/>
  <c r="S17" i="17"/>
  <c r="S18" i="17"/>
  <c r="S19" i="17"/>
  <c r="S20" i="17"/>
  <c r="S5" i="17"/>
  <c r="G26" i="20" l="1"/>
  <c r="H37" i="18"/>
  <c r="H38" i="18"/>
  <c r="O33" i="18"/>
  <c r="H27" i="18"/>
  <c r="O16" i="18" l="1"/>
  <c r="N16" i="18"/>
  <c r="S16" i="18" s="1"/>
  <c r="N11" i="18"/>
  <c r="O11" i="18"/>
  <c r="O21" i="18" s="1"/>
  <c r="S11" i="18" l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3" i="1"/>
  <c r="BR19" i="1"/>
  <c r="BS19" i="1"/>
  <c r="BT19" i="1"/>
  <c r="BQ19" i="1"/>
  <c r="BV19" i="1" l="1"/>
  <c r="BU19" i="1"/>
  <c r="G22" i="20"/>
  <c r="G23" i="20"/>
  <c r="G24" i="20"/>
  <c r="G25" i="20"/>
  <c r="G27" i="20"/>
  <c r="G28" i="20"/>
  <c r="G29" i="20"/>
  <c r="G30" i="20"/>
  <c r="G31" i="20"/>
  <c r="G32" i="20"/>
  <c r="G21" i="20"/>
  <c r="G7" i="20"/>
  <c r="D8" i="24" s="1"/>
  <c r="G4" i="20"/>
  <c r="D5" i="24" s="1"/>
  <c r="G5" i="20"/>
  <c r="D6" i="24" s="1"/>
  <c r="G6" i="20"/>
  <c r="D7" i="24" s="1"/>
  <c r="G8" i="20"/>
  <c r="D9" i="24" s="1"/>
  <c r="G9" i="20"/>
  <c r="D10" i="24" s="1"/>
  <c r="G10" i="20"/>
  <c r="D11" i="24" s="1"/>
  <c r="G11" i="20"/>
  <c r="D12" i="24" s="1"/>
  <c r="G12" i="20"/>
  <c r="D13" i="24" s="1"/>
  <c r="G13" i="20"/>
  <c r="D14" i="24" s="1"/>
  <c r="G14" i="20"/>
  <c r="D15" i="24" s="1"/>
  <c r="G15" i="20"/>
  <c r="D16" i="24" s="1"/>
  <c r="G16" i="20"/>
  <c r="D17" i="24" s="1"/>
  <c r="G17" i="20"/>
  <c r="D18" i="24" s="1"/>
  <c r="G18" i="20"/>
  <c r="D19" i="24" s="1"/>
  <c r="B25" i="22"/>
  <c r="C25" i="22" s="1"/>
  <c r="C24" i="22"/>
  <c r="C23" i="22"/>
  <c r="B20" i="22"/>
  <c r="C20" i="22" s="1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F20" i="19"/>
  <c r="S26" i="17"/>
  <c r="R30" i="17"/>
  <c r="S25" i="17"/>
  <c r="S27" i="17"/>
  <c r="S28" i="17"/>
  <c r="S29" i="17"/>
  <c r="S24" i="17"/>
  <c r="R21" i="17"/>
  <c r="D20" i="24" l="1"/>
  <c r="G19" i="20"/>
  <c r="H26" i="18"/>
  <c r="H29" i="18"/>
  <c r="H30" i="18"/>
  <c r="H31" i="18"/>
  <c r="H22" i="18"/>
  <c r="H28" i="18"/>
  <c r="H23" i="18"/>
  <c r="H24" i="18"/>
  <c r="H25" i="18"/>
  <c r="H32" i="18"/>
  <c r="N33" i="18"/>
  <c r="S33" i="18" s="1"/>
  <c r="N21" i="18"/>
  <c r="M21" i="18" l="1"/>
  <c r="M21" i="21" l="1"/>
  <c r="J26" i="21"/>
  <c r="I26" i="21"/>
  <c r="G26" i="21"/>
  <c r="F26" i="21"/>
  <c r="E26" i="21"/>
  <c r="C26" i="21"/>
  <c r="B26" i="21"/>
  <c r="N24" i="21"/>
  <c r="N23" i="21"/>
  <c r="N26" i="21" s="1"/>
  <c r="H23" i="21"/>
  <c r="H26" i="21" s="1"/>
  <c r="L21" i="21"/>
  <c r="K21" i="21"/>
  <c r="J21" i="21"/>
  <c r="I21" i="21"/>
  <c r="N21" i="21" s="1"/>
  <c r="F21" i="21"/>
  <c r="C21" i="21"/>
  <c r="B21" i="21"/>
  <c r="N20" i="21"/>
  <c r="H20" i="21" s="1"/>
  <c r="E20" i="21"/>
  <c r="G20" i="21" s="1"/>
  <c r="D20" i="21"/>
  <c r="N19" i="21"/>
  <c r="H19" i="21" s="1"/>
  <c r="G19" i="21"/>
  <c r="D19" i="21"/>
  <c r="N18" i="21"/>
  <c r="H18" i="21" s="1"/>
  <c r="G18" i="21"/>
  <c r="D18" i="21"/>
  <c r="N17" i="21"/>
  <c r="H17" i="21" s="1"/>
  <c r="G17" i="21"/>
  <c r="D17" i="21"/>
  <c r="N16" i="21"/>
  <c r="H16" i="21" s="1"/>
  <c r="G16" i="21"/>
  <c r="D16" i="21"/>
  <c r="N15" i="21"/>
  <c r="H15" i="21" s="1"/>
  <c r="G15" i="21"/>
  <c r="D15" i="21"/>
  <c r="N14" i="21"/>
  <c r="H14" i="21" s="1"/>
  <c r="G14" i="21"/>
  <c r="D14" i="21"/>
  <c r="N13" i="21"/>
  <c r="H13" i="21" s="1"/>
  <c r="G13" i="21"/>
  <c r="D13" i="21"/>
  <c r="N12" i="21"/>
  <c r="H12" i="21" s="1"/>
  <c r="G12" i="21"/>
  <c r="D12" i="21"/>
  <c r="N11" i="21"/>
  <c r="H11" i="21" s="1"/>
  <c r="G11" i="21"/>
  <c r="D11" i="21"/>
  <c r="N10" i="21"/>
  <c r="H10" i="21" s="1"/>
  <c r="G10" i="21"/>
  <c r="D10" i="21"/>
  <c r="N9" i="21"/>
  <c r="H9" i="21" s="1"/>
  <c r="G9" i="21"/>
  <c r="D9" i="21"/>
  <c r="N8" i="21"/>
  <c r="H8" i="21" s="1"/>
  <c r="G8" i="21"/>
  <c r="D8" i="21"/>
  <c r="N7" i="21"/>
  <c r="H7" i="21" s="1"/>
  <c r="G7" i="21"/>
  <c r="D7" i="21"/>
  <c r="N6" i="21"/>
  <c r="H6" i="21" s="1"/>
  <c r="G6" i="21"/>
  <c r="E6" i="21"/>
  <c r="D6" i="21"/>
  <c r="N5" i="21"/>
  <c r="H5" i="21"/>
  <c r="G5" i="21"/>
  <c r="D5" i="21"/>
  <c r="D21" i="21" l="1"/>
  <c r="E21" i="21"/>
  <c r="G21" i="21"/>
  <c r="H21" i="21"/>
  <c r="AD5" i="17"/>
  <c r="L21" i="18" l="1"/>
  <c r="E20" i="19" l="1"/>
  <c r="Q21" i="17" l="1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B30" i="17"/>
  <c r="S30" i="17" l="1"/>
  <c r="K21" i="18"/>
  <c r="D6" i="18" l="1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5" i="18"/>
  <c r="D21" i="18" l="1"/>
  <c r="AA21" i="17"/>
  <c r="D20" i="19"/>
  <c r="P21" i="17"/>
  <c r="C20" i="19"/>
  <c r="B20" i="19"/>
  <c r="C40" i="18" l="1"/>
  <c r="E40" i="18"/>
  <c r="F40" i="18"/>
  <c r="G40" i="18"/>
  <c r="I40" i="18"/>
  <c r="J40" i="18"/>
  <c r="B40" i="18"/>
  <c r="H36" i="18"/>
  <c r="H40" i="18" s="1"/>
  <c r="H8" i="18"/>
  <c r="H6" i="18"/>
  <c r="H7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5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5" i="18"/>
  <c r="E20" i="18"/>
  <c r="G20" i="18" s="1"/>
  <c r="E6" i="18"/>
  <c r="G6" i="18" s="1"/>
  <c r="J21" i="18"/>
  <c r="C21" i="18"/>
  <c r="F21" i="18"/>
  <c r="I21" i="18"/>
  <c r="S21" i="18" s="1"/>
  <c r="B21" i="18"/>
  <c r="S40" i="18" l="1"/>
  <c r="H21" i="18"/>
  <c r="E21" i="18"/>
  <c r="G21" i="18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3" i="1"/>
  <c r="AZ19" i="1"/>
  <c r="O21" i="17" l="1"/>
  <c r="Y21" i="17" l="1"/>
  <c r="N21" i="17"/>
  <c r="CF19" i="1" l="1"/>
  <c r="CE19" i="1"/>
  <c r="CD19" i="1"/>
  <c r="CH18" i="1"/>
  <c r="CG18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H3" i="1"/>
  <c r="CG3" i="1"/>
  <c r="CG19" i="1" l="1"/>
  <c r="CH19" i="1"/>
  <c r="M21" i="17"/>
  <c r="X21" i="17" l="1"/>
  <c r="L21" i="17" l="1"/>
  <c r="I21" i="17" l="1"/>
  <c r="J21" i="17"/>
  <c r="K21" i="17"/>
  <c r="H21" i="17"/>
  <c r="AD8" i="17" l="1"/>
  <c r="AD10" i="17"/>
  <c r="AD11" i="17"/>
  <c r="AD12" i="17"/>
  <c r="AD13" i="17"/>
  <c r="AD15" i="17"/>
  <c r="AD16" i="17"/>
  <c r="AD17" i="17"/>
  <c r="AD18" i="17"/>
  <c r="AD19" i="17"/>
  <c r="AD20" i="17"/>
  <c r="AD6" i="17"/>
  <c r="AD7" i="17"/>
  <c r="AD9" i="17"/>
  <c r="AD14" i="17"/>
  <c r="U21" i="17"/>
  <c r="V21" i="17"/>
  <c r="W21" i="17"/>
  <c r="AO11" i="1" l="1"/>
  <c r="AI4" i="1" l="1"/>
  <c r="G21" i="17" l="1"/>
  <c r="D21" i="17"/>
  <c r="F21" i="17"/>
  <c r="B21" i="17"/>
  <c r="S21" i="17" l="1"/>
  <c r="T21" i="17"/>
  <c r="AC21" i="17" l="1"/>
  <c r="AD21" i="17" s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6" i="15"/>
  <c r="F22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6" i="15"/>
  <c r="O3" i="15"/>
  <c r="G6" i="15"/>
  <c r="AC9" i="1"/>
  <c r="AD9" i="1"/>
  <c r="Z19" i="1" l="1"/>
  <c r="S261" i="14" l="1"/>
  <c r="L261" i="14"/>
  <c r="K261" i="14" l="1"/>
  <c r="R261" i="14"/>
  <c r="O6" i="15" l="1"/>
  <c r="G24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J7" i="15" l="1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6" i="15"/>
  <c r="K6" i="15" s="1"/>
  <c r="B22" i="15" l="1"/>
  <c r="G22" i="15" s="1"/>
  <c r="C22" i="15" l="1"/>
  <c r="AO3" i="1"/>
  <c r="AU3" i="1"/>
  <c r="BB3" i="1"/>
  <c r="BH3" i="1"/>
  <c r="BN3" i="1"/>
  <c r="CA3" i="1"/>
  <c r="AO4" i="1"/>
  <c r="AU4" i="1"/>
  <c r="BB4" i="1"/>
  <c r="BH4" i="1"/>
  <c r="BN4" i="1"/>
  <c r="CA4" i="1"/>
  <c r="AO5" i="1"/>
  <c r="AU5" i="1"/>
  <c r="BB5" i="1"/>
  <c r="BH5" i="1"/>
  <c r="BN5" i="1"/>
  <c r="CA5" i="1"/>
  <c r="AO6" i="1"/>
  <c r="AU6" i="1"/>
  <c r="BB6" i="1"/>
  <c r="BH6" i="1"/>
  <c r="BN6" i="1"/>
  <c r="CA6" i="1"/>
  <c r="AO7" i="1"/>
  <c r="AU7" i="1"/>
  <c r="BB7" i="1"/>
  <c r="BH7" i="1"/>
  <c r="BN7" i="1"/>
  <c r="CA7" i="1"/>
  <c r="AO8" i="1"/>
  <c r="AU8" i="1"/>
  <c r="BB8" i="1"/>
  <c r="BH8" i="1"/>
  <c r="BN8" i="1"/>
  <c r="CA8" i="1"/>
  <c r="AO9" i="1"/>
  <c r="AU9" i="1"/>
  <c r="BB9" i="1"/>
  <c r="BH9" i="1"/>
  <c r="BN9" i="1"/>
  <c r="CA9" i="1"/>
  <c r="AO10" i="1"/>
  <c r="AU10" i="1"/>
  <c r="BB10" i="1"/>
  <c r="BH10" i="1"/>
  <c r="BN10" i="1"/>
  <c r="CA10" i="1"/>
  <c r="AU11" i="1"/>
  <c r="BB11" i="1"/>
  <c r="BH11" i="1"/>
  <c r="BN11" i="1"/>
  <c r="CA11" i="1"/>
  <c r="AO12" i="1"/>
  <c r="AU12" i="1"/>
  <c r="BB12" i="1"/>
  <c r="BH12" i="1"/>
  <c r="BN12" i="1"/>
  <c r="CA12" i="1"/>
  <c r="AO13" i="1"/>
  <c r="AU13" i="1"/>
  <c r="BB13" i="1"/>
  <c r="BH13" i="1"/>
  <c r="BN13" i="1"/>
  <c r="CA13" i="1"/>
  <c r="AO14" i="1"/>
  <c r="AU14" i="1"/>
  <c r="BB14" i="1"/>
  <c r="BH14" i="1"/>
  <c r="BN14" i="1"/>
  <c r="CA14" i="1"/>
  <c r="AO15" i="1"/>
  <c r="AU15" i="1"/>
  <c r="BB15" i="1"/>
  <c r="BH15" i="1"/>
  <c r="BN15" i="1"/>
  <c r="CA15" i="1"/>
  <c r="AO16" i="1"/>
  <c r="AU16" i="1"/>
  <c r="BB16" i="1"/>
  <c r="BH16" i="1"/>
  <c r="BN16" i="1"/>
  <c r="CA16" i="1"/>
  <c r="AO17" i="1"/>
  <c r="AU17" i="1"/>
  <c r="BB17" i="1"/>
  <c r="BH17" i="1"/>
  <c r="BN17" i="1"/>
  <c r="CA17" i="1"/>
  <c r="AO18" i="1"/>
  <c r="AU18" i="1"/>
  <c r="BB18" i="1"/>
  <c r="BH18" i="1"/>
  <c r="BI18" i="1"/>
  <c r="BO18" i="1"/>
  <c r="CB18" i="1" s="1"/>
  <c r="BN18" i="1"/>
  <c r="CA18" i="1"/>
  <c r="E3" i="1"/>
  <c r="F3" i="1"/>
  <c r="L3" i="1"/>
  <c r="R3" i="1" s="1"/>
  <c r="X3" i="1" s="1"/>
  <c r="AD3" i="1" s="1"/>
  <c r="AJ3" i="1" s="1"/>
  <c r="AP3" i="1" s="1"/>
  <c r="AV3" i="1" s="1"/>
  <c r="BI3" i="1" s="1"/>
  <c r="BO3" i="1" s="1"/>
  <c r="CB3" i="1" s="1"/>
  <c r="K3" i="1"/>
  <c r="Q3" i="1"/>
  <c r="W3" i="1"/>
  <c r="AC3" i="1"/>
  <c r="AI3" i="1"/>
  <c r="E4" i="1"/>
  <c r="F4" i="1"/>
  <c r="L4" i="1"/>
  <c r="R4" i="1" s="1"/>
  <c r="X4" i="1" s="1"/>
  <c r="AD4" i="1" s="1"/>
  <c r="AJ4" i="1" s="1"/>
  <c r="AP4" i="1" s="1"/>
  <c r="AV4" i="1" s="1"/>
  <c r="BI4" i="1" s="1"/>
  <c r="BO4" i="1" s="1"/>
  <c r="CB4" i="1" s="1"/>
  <c r="K4" i="1"/>
  <c r="Q4" i="1"/>
  <c r="W4" i="1"/>
  <c r="AC4" i="1"/>
  <c r="E5" i="1"/>
  <c r="F5" i="1"/>
  <c r="L5" i="1" s="1"/>
  <c r="R5" i="1" s="1"/>
  <c r="X5" i="1" s="1"/>
  <c r="AD5" i="1" s="1"/>
  <c r="AJ5" i="1" s="1"/>
  <c r="AP5" i="1" s="1"/>
  <c r="AV5" i="1" s="1"/>
  <c r="BI5" i="1" s="1"/>
  <c r="BO5" i="1" s="1"/>
  <c r="CB5" i="1" s="1"/>
  <c r="K5" i="1"/>
  <c r="Q5" i="1"/>
  <c r="W5" i="1"/>
  <c r="AC5" i="1"/>
  <c r="AI5" i="1"/>
  <c r="E6" i="1"/>
  <c r="F6" i="1"/>
  <c r="L6" i="1" s="1"/>
  <c r="R6" i="1" s="1"/>
  <c r="X6" i="1" s="1"/>
  <c r="AD6" i="1" s="1"/>
  <c r="AJ6" i="1" s="1"/>
  <c r="AP6" i="1" s="1"/>
  <c r="AV6" i="1" s="1"/>
  <c r="BI6" i="1" s="1"/>
  <c r="BO6" i="1" s="1"/>
  <c r="CB6" i="1" s="1"/>
  <c r="K6" i="1"/>
  <c r="Q6" i="1"/>
  <c r="W6" i="1"/>
  <c r="AC6" i="1"/>
  <c r="AI6" i="1"/>
  <c r="E7" i="1"/>
  <c r="F7" i="1"/>
  <c r="L7" i="1"/>
  <c r="R7" i="1" s="1"/>
  <c r="X7" i="1" s="1"/>
  <c r="AD7" i="1" s="1"/>
  <c r="AJ7" i="1" s="1"/>
  <c r="AP7" i="1" s="1"/>
  <c r="AV7" i="1" s="1"/>
  <c r="BI7" i="1" s="1"/>
  <c r="BO7" i="1" s="1"/>
  <c r="CB7" i="1" s="1"/>
  <c r="K7" i="1"/>
  <c r="Q7" i="1"/>
  <c r="W7" i="1"/>
  <c r="AC7" i="1"/>
  <c r="AI7" i="1"/>
  <c r="E8" i="1"/>
  <c r="F8" i="1"/>
  <c r="L8" i="1"/>
  <c r="R8" i="1" s="1"/>
  <c r="X8" i="1" s="1"/>
  <c r="AD8" i="1" s="1"/>
  <c r="AJ8" i="1" s="1"/>
  <c r="AP8" i="1" s="1"/>
  <c r="AV8" i="1" s="1"/>
  <c r="BI8" i="1" s="1"/>
  <c r="BO8" i="1" s="1"/>
  <c r="CB8" i="1" s="1"/>
  <c r="K8" i="1"/>
  <c r="Q8" i="1"/>
  <c r="W8" i="1"/>
  <c r="AC8" i="1"/>
  <c r="AI8" i="1"/>
  <c r="E9" i="1"/>
  <c r="F9" i="1"/>
  <c r="L9" i="1" s="1"/>
  <c r="R9" i="1" s="1"/>
  <c r="X9" i="1" s="1"/>
  <c r="AJ9" i="1" s="1"/>
  <c r="AP9" i="1" s="1"/>
  <c r="AV9" i="1" s="1"/>
  <c r="BI9" i="1" s="1"/>
  <c r="BO9" i="1" s="1"/>
  <c r="CB9" i="1" s="1"/>
  <c r="K9" i="1"/>
  <c r="Q9" i="1"/>
  <c r="W9" i="1"/>
  <c r="AI9" i="1"/>
  <c r="E10" i="1"/>
  <c r="F10" i="1"/>
  <c r="L10" i="1" s="1"/>
  <c r="R10" i="1" s="1"/>
  <c r="X10" i="1" s="1"/>
  <c r="AD10" i="1" s="1"/>
  <c r="AJ10" i="1" s="1"/>
  <c r="AP10" i="1" s="1"/>
  <c r="AV10" i="1" s="1"/>
  <c r="BI10" i="1" s="1"/>
  <c r="BO10" i="1" s="1"/>
  <c r="CB10" i="1" s="1"/>
  <c r="K10" i="1"/>
  <c r="Q10" i="1"/>
  <c r="W10" i="1"/>
  <c r="AC10" i="1"/>
  <c r="AI10" i="1"/>
  <c r="E11" i="1"/>
  <c r="F11" i="1"/>
  <c r="L11" i="1"/>
  <c r="R11" i="1" s="1"/>
  <c r="X11" i="1" s="1"/>
  <c r="AD11" i="1" s="1"/>
  <c r="AJ11" i="1" s="1"/>
  <c r="AP11" i="1" s="1"/>
  <c r="AV11" i="1" s="1"/>
  <c r="BI11" i="1" s="1"/>
  <c r="BO11" i="1" s="1"/>
  <c r="CB11" i="1" s="1"/>
  <c r="K11" i="1"/>
  <c r="Q11" i="1"/>
  <c r="W11" i="1"/>
  <c r="AC11" i="1"/>
  <c r="AI11" i="1"/>
  <c r="E12" i="1"/>
  <c r="F12" i="1"/>
  <c r="L12" i="1"/>
  <c r="R12" i="1" s="1"/>
  <c r="X12" i="1" s="1"/>
  <c r="AD12" i="1" s="1"/>
  <c r="AJ12" i="1" s="1"/>
  <c r="AP12" i="1" s="1"/>
  <c r="AV12" i="1" s="1"/>
  <c r="BI12" i="1" s="1"/>
  <c r="BO12" i="1" s="1"/>
  <c r="CB12" i="1" s="1"/>
  <c r="K12" i="1"/>
  <c r="Q12" i="1"/>
  <c r="W12" i="1"/>
  <c r="AC12" i="1"/>
  <c r="AI12" i="1"/>
  <c r="E13" i="1"/>
  <c r="F13" i="1"/>
  <c r="L13" i="1" s="1"/>
  <c r="R13" i="1" s="1"/>
  <c r="X13" i="1" s="1"/>
  <c r="AD13" i="1" s="1"/>
  <c r="AJ13" i="1" s="1"/>
  <c r="AP13" i="1" s="1"/>
  <c r="AV13" i="1" s="1"/>
  <c r="BI13" i="1" s="1"/>
  <c r="BO13" i="1" s="1"/>
  <c r="CB13" i="1" s="1"/>
  <c r="K13" i="1"/>
  <c r="Q13" i="1"/>
  <c r="W13" i="1"/>
  <c r="AC13" i="1"/>
  <c r="AI13" i="1"/>
  <c r="E14" i="1"/>
  <c r="F14" i="1"/>
  <c r="L14" i="1" s="1"/>
  <c r="R14" i="1" s="1"/>
  <c r="X14" i="1" s="1"/>
  <c r="AD14" i="1" s="1"/>
  <c r="AJ14" i="1" s="1"/>
  <c r="AP14" i="1" s="1"/>
  <c r="AV14" i="1" s="1"/>
  <c r="BI14" i="1" s="1"/>
  <c r="BO14" i="1" s="1"/>
  <c r="CB14" i="1" s="1"/>
  <c r="K14" i="1"/>
  <c r="Q14" i="1"/>
  <c r="W14" i="1"/>
  <c r="AC14" i="1"/>
  <c r="AI14" i="1"/>
  <c r="E15" i="1"/>
  <c r="F15" i="1"/>
  <c r="L15" i="1"/>
  <c r="R15" i="1" s="1"/>
  <c r="X15" i="1" s="1"/>
  <c r="AD15" i="1" s="1"/>
  <c r="AJ15" i="1" s="1"/>
  <c r="AP15" i="1" s="1"/>
  <c r="AV15" i="1" s="1"/>
  <c r="BI15" i="1" s="1"/>
  <c r="BO15" i="1" s="1"/>
  <c r="CB15" i="1" s="1"/>
  <c r="K15" i="1"/>
  <c r="Q15" i="1"/>
  <c r="W15" i="1"/>
  <c r="AC15" i="1"/>
  <c r="AI15" i="1"/>
  <c r="E16" i="1"/>
  <c r="F16" i="1"/>
  <c r="L16" i="1"/>
  <c r="R16" i="1" s="1"/>
  <c r="X16" i="1" s="1"/>
  <c r="AD16" i="1" s="1"/>
  <c r="AJ16" i="1" s="1"/>
  <c r="AP16" i="1" s="1"/>
  <c r="AV16" i="1" s="1"/>
  <c r="BI16" i="1" s="1"/>
  <c r="BO16" i="1" s="1"/>
  <c r="CB16" i="1" s="1"/>
  <c r="K16" i="1"/>
  <c r="Q16" i="1"/>
  <c r="W16" i="1"/>
  <c r="AC16" i="1"/>
  <c r="AI16" i="1"/>
  <c r="E17" i="1"/>
  <c r="F17" i="1"/>
  <c r="L17" i="1" s="1"/>
  <c r="R17" i="1" s="1"/>
  <c r="X17" i="1" s="1"/>
  <c r="AD17" i="1" s="1"/>
  <c r="AJ17" i="1" s="1"/>
  <c r="AP17" i="1" s="1"/>
  <c r="AV17" i="1" s="1"/>
  <c r="BI17" i="1" s="1"/>
  <c r="BO17" i="1" s="1"/>
  <c r="CB17" i="1" s="1"/>
  <c r="K17" i="1"/>
  <c r="Q17" i="1"/>
  <c r="W17" i="1"/>
  <c r="AC17" i="1"/>
  <c r="AI17" i="1"/>
  <c r="E18" i="1"/>
  <c r="F18" i="1"/>
  <c r="L18" i="1" s="1"/>
  <c r="R18" i="1" s="1"/>
  <c r="X18" i="1" s="1"/>
  <c r="AD18" i="1" s="1"/>
  <c r="AJ18" i="1" s="1"/>
  <c r="AP18" i="1" s="1"/>
  <c r="AV18" i="1" s="1"/>
  <c r="K18" i="1"/>
  <c r="Q18" i="1"/>
  <c r="W18" i="1"/>
  <c r="AC18" i="1"/>
  <c r="AI18" i="1"/>
  <c r="AA261" i="14"/>
  <c r="Z261" i="14"/>
  <c r="Y261" i="14"/>
  <c r="X261" i="14"/>
  <c r="W261" i="14"/>
  <c r="V261" i="14"/>
  <c r="U261" i="14"/>
  <c r="T261" i="14"/>
  <c r="Q261" i="14"/>
  <c r="P261" i="14"/>
  <c r="O261" i="14"/>
  <c r="N261" i="14"/>
  <c r="M261" i="14"/>
  <c r="J261" i="14"/>
  <c r="I261" i="14"/>
  <c r="H261" i="14"/>
  <c r="CJ14" i="1" l="1"/>
  <c r="J14" i="13" s="1"/>
  <c r="M14" i="13" s="1"/>
  <c r="Q14" i="13" s="1"/>
  <c r="CJ7" i="1"/>
  <c r="J7" i="13" s="1"/>
  <c r="M7" i="13" s="1"/>
  <c r="Q7" i="13" s="1"/>
  <c r="CJ15" i="1"/>
  <c r="J15" i="13" s="1"/>
  <c r="M15" i="13" s="1"/>
  <c r="Q15" i="13" s="1"/>
  <c r="CJ11" i="1"/>
  <c r="J11" i="13" s="1"/>
  <c r="M11" i="13" s="1"/>
  <c r="Q11" i="13" s="1"/>
  <c r="CJ8" i="1"/>
  <c r="J8" i="13" s="1"/>
  <c r="M8" i="13" s="1"/>
  <c r="Q8" i="13" s="1"/>
  <c r="CJ4" i="1"/>
  <c r="J4" i="13" s="1"/>
  <c r="M4" i="13" s="1"/>
  <c r="Q4" i="13" s="1"/>
  <c r="CJ16" i="1"/>
  <c r="J16" i="13" s="1"/>
  <c r="M16" i="13" s="1"/>
  <c r="Q16" i="13" s="1"/>
  <c r="CJ12" i="1"/>
  <c r="J12" i="13" s="1"/>
  <c r="M12" i="13" s="1"/>
  <c r="Q12" i="13" s="1"/>
  <c r="CJ3" i="1"/>
  <c r="CJ9" i="1"/>
  <c r="J9" i="13" s="1"/>
  <c r="M9" i="13" s="1"/>
  <c r="Q9" i="13" s="1"/>
  <c r="CJ5" i="1"/>
  <c r="J5" i="13" s="1"/>
  <c r="M5" i="13" s="1"/>
  <c r="Q5" i="13" s="1"/>
  <c r="CJ18" i="1"/>
  <c r="J18" i="13" s="1"/>
  <c r="M18" i="13" s="1"/>
  <c r="Q18" i="13" s="1"/>
  <c r="CJ17" i="1"/>
  <c r="J17" i="13" s="1"/>
  <c r="M17" i="13" s="1"/>
  <c r="Q17" i="13" s="1"/>
  <c r="CJ13" i="1"/>
  <c r="J13" i="13" s="1"/>
  <c r="M13" i="13" s="1"/>
  <c r="Q13" i="13" s="1"/>
  <c r="CJ10" i="1"/>
  <c r="J10" i="13" s="1"/>
  <c r="M10" i="13" s="1"/>
  <c r="Q10" i="13" s="1"/>
  <c r="CJ6" i="1"/>
  <c r="J6" i="13" s="1"/>
  <c r="M6" i="13" s="1"/>
  <c r="Q6" i="13" s="1"/>
  <c r="J3" i="13"/>
  <c r="M3" i="13" s="1"/>
  <c r="CL3" i="1"/>
  <c r="D6" i="15"/>
  <c r="C13" i="24" l="1"/>
  <c r="E13" i="24" s="1"/>
  <c r="U12" i="13"/>
  <c r="T12" i="13"/>
  <c r="C17" i="24"/>
  <c r="E17" i="24" s="1"/>
  <c r="U16" i="13"/>
  <c r="T16" i="13"/>
  <c r="C5" i="24"/>
  <c r="E5" i="24" s="1"/>
  <c r="U4" i="13"/>
  <c r="T4" i="13"/>
  <c r="C7" i="24"/>
  <c r="E7" i="24" s="1"/>
  <c r="U6" i="13"/>
  <c r="T6" i="13"/>
  <c r="C9" i="24"/>
  <c r="E9" i="24" s="1"/>
  <c r="U8" i="13"/>
  <c r="T8" i="13"/>
  <c r="C14" i="24"/>
  <c r="E14" i="24" s="1"/>
  <c r="U13" i="13"/>
  <c r="T13" i="13"/>
  <c r="U11" i="13"/>
  <c r="C12" i="24"/>
  <c r="E12" i="24" s="1"/>
  <c r="T11" i="13"/>
  <c r="U10" i="13"/>
  <c r="C11" i="24"/>
  <c r="E11" i="24" s="1"/>
  <c r="T10" i="13"/>
  <c r="C6" i="24"/>
  <c r="E6" i="24" s="1"/>
  <c r="U5" i="13"/>
  <c r="T5" i="13"/>
  <c r="U15" i="13"/>
  <c r="C16" i="24"/>
  <c r="E16" i="24" s="1"/>
  <c r="T15" i="13"/>
  <c r="C18" i="24"/>
  <c r="E18" i="24" s="1"/>
  <c r="U17" i="13"/>
  <c r="T17" i="13"/>
  <c r="C10" i="24"/>
  <c r="E10" i="24" s="1"/>
  <c r="U9" i="13"/>
  <c r="T9" i="13"/>
  <c r="U7" i="13"/>
  <c r="C8" i="24"/>
  <c r="E8" i="24" s="1"/>
  <c r="T7" i="13"/>
  <c r="U18" i="13"/>
  <c r="C19" i="24"/>
  <c r="E19" i="24" s="1"/>
  <c r="T18" i="13"/>
  <c r="Q3" i="13"/>
  <c r="M19" i="13"/>
  <c r="Q19" i="13" s="1"/>
  <c r="U14" i="13"/>
  <c r="C15" i="24"/>
  <c r="E15" i="24" s="1"/>
  <c r="T14" i="13"/>
  <c r="J19" i="13"/>
  <c r="E6" i="15"/>
  <c r="H6" i="15"/>
  <c r="I6" i="15" s="1"/>
  <c r="AF19" i="1"/>
  <c r="T3" i="13" l="1"/>
  <c r="T19" i="13" s="1"/>
  <c r="C4" i="24"/>
  <c r="CK19" i="1"/>
  <c r="E4" i="24" l="1"/>
  <c r="C20" i="24"/>
  <c r="E20" i="24" s="1"/>
  <c r="U3" i="13"/>
  <c r="BZ19" i="1"/>
  <c r="BX19" i="1"/>
  <c r="CA19" i="1" l="1"/>
  <c r="BM19" i="1" l="1"/>
  <c r="BK19" i="1"/>
  <c r="BN19" i="1" l="1"/>
  <c r="H19" i="1" l="1"/>
  <c r="BG19" i="1" l="1"/>
  <c r="BE19" i="1"/>
  <c r="BH19" i="1" l="1"/>
  <c r="BA19" i="1"/>
  <c r="AX19" i="1"/>
  <c r="AT19" i="1"/>
  <c r="AR19" i="1"/>
  <c r="BB19" i="1" l="1"/>
  <c r="AU19" i="1"/>
  <c r="AN19" i="1" l="1"/>
  <c r="AL19" i="1"/>
  <c r="AO19" i="1" l="1"/>
  <c r="AH19" i="1" l="1"/>
  <c r="AI19" i="1" l="1"/>
  <c r="AB19" i="1" l="1"/>
  <c r="AC19" i="1" l="1"/>
  <c r="V19" i="1" l="1"/>
  <c r="T19" i="1"/>
  <c r="W19" i="1" l="1"/>
  <c r="P19" i="1" l="1"/>
  <c r="N19" i="1"/>
  <c r="J19" i="1"/>
  <c r="C19" i="1"/>
  <c r="D19" i="1"/>
  <c r="B19" i="1"/>
  <c r="CL11" i="1" l="1"/>
  <c r="D14" i="15"/>
  <c r="D7" i="15"/>
  <c r="K19" i="1"/>
  <c r="E19" i="1"/>
  <c r="F19" i="1"/>
  <c r="Q19" i="1"/>
  <c r="CJ19" i="1" l="1"/>
  <c r="CL4" i="1"/>
  <c r="CL18" i="1"/>
  <c r="D21" i="15"/>
  <c r="CL17" i="1"/>
  <c r="D20" i="15"/>
  <c r="CL16" i="1"/>
  <c r="D19" i="15"/>
  <c r="CL15" i="1"/>
  <c r="D18" i="15"/>
  <c r="CL14" i="1"/>
  <c r="D17" i="15"/>
  <c r="CL13" i="1"/>
  <c r="D16" i="15"/>
  <c r="CL12" i="1"/>
  <c r="D15" i="15"/>
  <c r="H14" i="15"/>
  <c r="I14" i="15" s="1"/>
  <c r="E14" i="15"/>
  <c r="CL10" i="1"/>
  <c r="D13" i="15"/>
  <c r="CL9" i="1"/>
  <c r="D12" i="15"/>
  <c r="CL8" i="1"/>
  <c r="D11" i="15"/>
  <c r="CL7" i="1"/>
  <c r="D10" i="15"/>
  <c r="CL6" i="1"/>
  <c r="D9" i="15"/>
  <c r="CL5" i="1"/>
  <c r="D8" i="15"/>
  <c r="H7" i="15"/>
  <c r="I7" i="15" s="1"/>
  <c r="E7" i="15"/>
  <c r="I19" i="1"/>
  <c r="CL19" i="1" l="1"/>
  <c r="E21" i="15"/>
  <c r="H21" i="15"/>
  <c r="I21" i="15" s="1"/>
  <c r="H20" i="15"/>
  <c r="I20" i="15" s="1"/>
  <c r="E20" i="15"/>
  <c r="H19" i="15"/>
  <c r="I19" i="15" s="1"/>
  <c r="E19" i="15"/>
  <c r="E18" i="15"/>
  <c r="H18" i="15"/>
  <c r="I18" i="15" s="1"/>
  <c r="H17" i="15"/>
  <c r="I17" i="15" s="1"/>
  <c r="E17" i="15"/>
  <c r="E16" i="15"/>
  <c r="H16" i="15"/>
  <c r="I16" i="15" s="1"/>
  <c r="H15" i="15"/>
  <c r="I15" i="15" s="1"/>
  <c r="E15" i="15"/>
  <c r="E13" i="15"/>
  <c r="H13" i="15"/>
  <c r="I13" i="15" s="1"/>
  <c r="E12" i="15"/>
  <c r="H12" i="15"/>
  <c r="I12" i="15" s="1"/>
  <c r="E11" i="15"/>
  <c r="H11" i="15"/>
  <c r="I11" i="15" s="1"/>
  <c r="E10" i="15"/>
  <c r="H10" i="15"/>
  <c r="I10" i="15" s="1"/>
  <c r="H9" i="15"/>
  <c r="I9" i="15" s="1"/>
  <c r="E9" i="15"/>
  <c r="H8" i="15"/>
  <c r="I8" i="15" s="1"/>
  <c r="E8" i="15"/>
  <c r="D22" i="15"/>
  <c r="H22" i="15" s="1"/>
  <c r="I22" i="15" s="1"/>
  <c r="L19" i="1"/>
  <c r="E22" i="15" l="1"/>
  <c r="O19" i="1"/>
  <c r="R19" i="1" l="1"/>
  <c r="AA19" i="1" l="1"/>
  <c r="U19" i="1"/>
  <c r="X19" i="1"/>
  <c r="AD19" i="1" l="1"/>
  <c r="AG19" i="1" l="1"/>
  <c r="AJ19" i="1" l="1"/>
  <c r="AM19" i="1" l="1"/>
  <c r="AP19" i="1" l="1"/>
  <c r="AS19" i="1" l="1"/>
  <c r="AV19" i="1" l="1"/>
  <c r="AY19" i="1" l="1"/>
  <c r="BC19" i="1" l="1"/>
  <c r="BF19" i="1" l="1"/>
  <c r="BI19" i="1" l="1"/>
  <c r="BL19" i="1" l="1"/>
  <c r="BO19" i="1" l="1"/>
  <c r="CB19" i="1" l="1"/>
  <c r="BY19" i="1"/>
  <c r="H5" i="23"/>
  <c r="H4" i="23"/>
  <c r="H16" i="23"/>
  <c r="H8" i="23"/>
  <c r="H15" i="23"/>
  <c r="H9" i="23"/>
  <c r="H7" i="23"/>
  <c r="H19" i="23"/>
  <c r="H13" i="23"/>
  <c r="H17" i="23"/>
  <c r="H18" i="23"/>
  <c r="H10" i="23"/>
  <c r="H14" i="23"/>
  <c r="H11" i="23"/>
  <c r="H6" i="23"/>
  <c r="H12" i="23"/>
  <c r="H20" i="23" l="1"/>
</calcChain>
</file>

<file path=xl/sharedStrings.xml><?xml version="1.0" encoding="utf-8"?>
<sst xmlns="http://schemas.openxmlformats.org/spreadsheetml/2006/main" count="5697" uniqueCount="2523">
  <si>
    <t>หน่วยบริการ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</si>
  <si>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</si>
  <si>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</si>
  <si>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</si>
  <si>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</si>
  <si>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</si>
  <si>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</si>
  <si>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</si>
  <si>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</si>
  <si>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</si>
  <si>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</si>
  <si>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</si>
  <si>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</si>
  <si>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</si>
  <si>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</si>
  <si>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</si>
  <si>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</si>
  <si>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จำนวนเงินปรับลดค่าแรง IP ทั้งปี</t>
  </si>
  <si>
    <t>จำนวนเงินปรับลดค่าแรง IP ยกยอดไปบริหารการหักในเดือนถัดไป</t>
  </si>
  <si>
    <t>(1)</t>
  </si>
  <si>
    <t>(2)</t>
  </si>
  <si>
    <t>(3)</t>
  </si>
  <si>
    <t>(4)=(1)-(3)</t>
  </si>
  <si>
    <t>(5)=(2)-(3)</t>
  </si>
  <si>
    <t>PROV1</t>
  </si>
  <si>
    <t>HCODE</t>
  </si>
  <si>
    <t>รายชื่อหน่วยบริการ</t>
  </si>
  <si>
    <t>สังกัด</t>
  </si>
  <si>
    <t>ประเภทหน่วยบริการ</t>
  </si>
  <si>
    <t>K Factor</t>
  </si>
  <si>
    <t xml:space="preserve">Baserate </t>
  </si>
  <si>
    <t>1200</t>
  </si>
  <si>
    <t>10686</t>
  </si>
  <si>
    <t>รพ.พระนั่งเกล้า</t>
  </si>
  <si>
    <t>รัฐในสธ.(สังกัด สป.)</t>
  </si>
  <si>
    <t>โรงพยาบาลทั่วไป (รพท.)</t>
  </si>
  <si>
    <t>10756</t>
  </si>
  <si>
    <t>รพ.บางกรวย</t>
  </si>
  <si>
    <t>โรงพยาบาลชุมชน (รพช.) / โรงพยาบาลยุพราช (รพร.)</t>
  </si>
  <si>
    <t>10757</t>
  </si>
  <si>
    <t>รพ.บางใหญ่</t>
  </si>
  <si>
    <t>10758</t>
  </si>
  <si>
    <t>รพ.บางบัวทอง</t>
  </si>
  <si>
    <t>10759</t>
  </si>
  <si>
    <t>รพ.ไทรน้อย</t>
  </si>
  <si>
    <t>10760</t>
  </si>
  <si>
    <t>รพ.ปากเกร็ด</t>
  </si>
  <si>
    <t>12256</t>
  </si>
  <si>
    <t>สถาบันโรคทรวงอก</t>
  </si>
  <si>
    <t>รัฐในสธ.(นอก สป.)</t>
  </si>
  <si>
    <t>สังกัดกรมการแพทย์</t>
  </si>
  <si>
    <t>12257</t>
  </si>
  <si>
    <t>รพ.บำราศนราดูร</t>
  </si>
  <si>
    <t>12258</t>
  </si>
  <si>
    <t>ศูนย์สิรินธรเพื่อการฟื้นฟูสมรรถภาพทางการแพทย์แห่งชาติ</t>
  </si>
  <si>
    <t>13815</t>
  </si>
  <si>
    <t>ศูนย์การแพทย์ปัญญานันทภิกขุ ชลประทาน มหาวิทยาลัยศรีนครินทรวิโรฒ</t>
  </si>
  <si>
    <t>รัฐนอก สธ.</t>
  </si>
  <si>
    <t>สังกัดกระทรวงศึกษาธิการ</t>
  </si>
  <si>
    <t>28875</t>
  </si>
  <si>
    <t>รพ.บางบัวทอง 2</t>
  </si>
  <si>
    <t>1200 ผลรวม</t>
  </si>
  <si>
    <t>1300</t>
  </si>
  <si>
    <t>10687</t>
  </si>
  <si>
    <t>รพ.ปทุมธานี</t>
  </si>
  <si>
    <t>10761</t>
  </si>
  <si>
    <t>รพ.คลองหลวง</t>
  </si>
  <si>
    <t>10762</t>
  </si>
  <si>
    <t>รพ.ธัญบุรี</t>
  </si>
  <si>
    <t>10763</t>
  </si>
  <si>
    <t>รพ.ประชาธิปัตย์</t>
  </si>
  <si>
    <t>10764</t>
  </si>
  <si>
    <t>รพ.หนองเสือ</t>
  </si>
  <si>
    <t>10765</t>
  </si>
  <si>
    <t>รพ.ลาดหลุมแก้ว</t>
  </si>
  <si>
    <t>10766</t>
  </si>
  <si>
    <t>รพ.ลำลูกกา</t>
  </si>
  <si>
    <t>10767</t>
  </si>
  <si>
    <t>รพ.สามโคก</t>
  </si>
  <si>
    <t>11789</t>
  </si>
  <si>
    <t>รพ.แพทย์รังสิต</t>
  </si>
  <si>
    <t>เอกชน</t>
  </si>
  <si>
    <t>โรงพยาบาล (เอกชน)</t>
  </si>
  <si>
    <t>12262</t>
  </si>
  <si>
    <t>สถาบันธัญญารักษ์</t>
  </si>
  <si>
    <t>สังกัดกรมสุขภาพจิต</t>
  </si>
  <si>
    <t>13778</t>
  </si>
  <si>
    <t>รพ.ธรรมศาสตร์เฉลิมพระเกียรติ</t>
  </si>
  <si>
    <t>14923</t>
  </si>
  <si>
    <t>ศูนย์มหาวชิราลงกรณธัญบุรี ปทุมธานี</t>
  </si>
  <si>
    <t>1300 ผลรวม</t>
  </si>
  <si>
    <t>1400</t>
  </si>
  <si>
    <t>10660</t>
  </si>
  <si>
    <t>รพ.พระนครศรีอยุธยา</t>
  </si>
  <si>
    <t>โรงพยาบาลศูนย์ (รพศ.)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</si>
  <si>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</si>
  <si>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</si>
  <si>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</si>
  <si>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</si>
  <si>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</si>
  <si>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</si>
  <si>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</si>
  <si>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</si>
  <si>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</si>
  <si>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</si>
  <si>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</si>
  <si>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</si>
  <si>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</si>
  <si>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</si>
  <si>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</si>
  <si>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</si>
  <si>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</si>
  <si>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</si>
  <si>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</si>
  <si>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</si>
  <si>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</si>
  <si>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</si>
  <si>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</si>
  <si>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</si>
  <si>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</si>
  <si>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</si>
  <si>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</si>
  <si>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</si>
  <si>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</si>
  <si>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</si>
  <si>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ที่มา: ข้อมูล statement รายบุคคล</t>
  </si>
  <si>
    <t>ประมาณการ
รายรับ IP 
หลังปรับลดค่าแรง(63)</t>
  </si>
  <si>
    <t>จังหวัด</t>
  </si>
  <si>
    <t>จัดสรรร้อยละ 50 ของรายรับ OP</t>
  </si>
  <si>
    <t>จัดสรรร้อยละ 50 ของรายรับ PP</t>
  </si>
  <si>
    <t>พระนครศรีอยุธยา</t>
  </si>
  <si>
    <t>พระนครศรีอยุธยา Total</t>
  </si>
  <si>
    <t>รายรับอื่นๆ จากการปรับเกลี่ย</t>
  </si>
  <si>
    <t>[1]</t>
  </si>
  <si>
    <t>[2]</t>
  </si>
  <si>
    <t>[3]=[1]-[2]</t>
  </si>
  <si>
    <t>[4]</t>
  </si>
  <si>
    <t>[5]=[3]-[4]</t>
  </si>
  <si>
    <t>[6]</t>
  </si>
  <si>
    <t>[7]</t>
  </si>
  <si>
    <t>[8]=[6]-[7]</t>
  </si>
  <si>
    <t>[9]</t>
  </si>
  <si>
    <t>[10]</t>
  </si>
  <si>
    <t>[11]=[9]-[10]</t>
  </si>
  <si>
    <t>[12]=[3]+[8]+[11]</t>
  </si>
  <si>
    <t>[13]</t>
  </si>
  <si>
    <t>[15]</t>
  </si>
  <si>
    <t>ลำดับ</t>
  </si>
  <si>
    <t>เขต</t>
  </si>
  <si>
    <t>รหัสจังหวัด</t>
  </si>
  <si>
    <t>รหัส</t>
  </si>
  <si>
    <t xml:space="preserve">รายรับ OP </t>
  </si>
  <si>
    <t>ปรับลดค่าแรง OP</t>
  </si>
  <si>
    <t>รายรับ OP 
หลังปรับลดค่าแรง</t>
  </si>
  <si>
    <t>กันเงิน 
Virtual account</t>
  </si>
  <si>
    <t>รายรับ OP สุทธิ
หลังหักเงินกัน
 Virtual account</t>
  </si>
  <si>
    <t xml:space="preserve">รายรับ PP </t>
  </si>
  <si>
    <t>ปรับลดค่าแรง PP</t>
  </si>
  <si>
    <t>รายรับ PP สุทธิ
หลังปรับลดค่าแรง</t>
  </si>
  <si>
    <t xml:space="preserve">ประมาณการ
รายรับ IP </t>
  </si>
  <si>
    <t>ปรับลดค่าแรง IP</t>
  </si>
  <si>
    <t>ประมาณการ
รายรับ IP 
หลังปรับลดค่าแรง</t>
  </si>
  <si>
    <t>รวมประมาณการรายรับ OP-PP-IP
หลังหักเงินเดือน</t>
  </si>
  <si>
    <t>รวมยอดประกัน 
OP-PP-IP
(ก่อนหัก Virtual account)</t>
  </si>
  <si>
    <t>งบค่าบริการสร้างเสริมสุขภาพฯกรณีสิทธิอื่น 
(PP non uc)</t>
  </si>
  <si>
    <t>04</t>
  </si>
  <si>
    <t>นนทบุรี</t>
  </si>
  <si>
    <t>ปทุมธานี</t>
  </si>
  <si>
    <t>01088</t>
  </si>
  <si>
    <t>รพ.สต.หลักหก1 หมู่ที่ 07 ตำบลหลักหก</t>
  </si>
  <si>
    <t>01130</t>
  </si>
  <si>
    <t>รพ.สต.เฉลิมพระเกียรติฯ(ลาดสวาย) หมู่ที่ 06 ตำบลลาดสวาย</t>
  </si>
  <si>
    <t>1500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</si>
  <si>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</si>
  <si>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</si>
  <si>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</si>
  <si>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</si>
  <si>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</si>
  <si>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</si>
  <si>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</si>
  <si>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</si>
  <si>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</si>
  <si>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</si>
  <si>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</si>
  <si>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</si>
  <si>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</si>
  <si>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</si>
  <si>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</si>
  <si>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1600</t>
  </si>
  <si>
    <t>ลพบุรี</t>
  </si>
  <si>
    <t>10690</t>
  </si>
  <si>
    <t>รพ.พระนารายณ์มหาราช</t>
  </si>
  <si>
    <t>10691</t>
  </si>
  <si>
    <t>รพ.บ้านหมี่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</si>
  <si>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</si>
  <si>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</si>
  <si>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</si>
  <si>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</si>
  <si>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</si>
  <si>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</si>
  <si>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</si>
  <si>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</si>
  <si>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</si>
  <si>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</si>
  <si>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10794</t>
  </si>
  <si>
    <t>รพ.สระโบสถ์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</si>
  <si>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</si>
  <si>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</si>
  <si>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</si>
  <si>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</si>
  <si>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</si>
  <si>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</si>
  <si>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1700</t>
  </si>
  <si>
    <t>สิงห์บุรี</t>
  </si>
  <si>
    <t>10692</t>
  </si>
  <si>
    <t>รพ.สิงห์บุรี</t>
  </si>
  <si>
    <t>10693</t>
  </si>
  <si>
    <t>รพ.อินทร์บุรี</t>
  </si>
  <si>
    <t>10798</t>
  </si>
  <si>
    <t>รพ.บางระจัน</t>
  </si>
  <si>
    <t>10799</t>
  </si>
  <si>
    <t>รพ.ค่ายบางระจัน</t>
  </si>
  <si>
    <t>10800</t>
  </si>
  <si>
    <t>รพ.พรหมบุรี</t>
  </si>
  <si>
    <t>10801</t>
  </si>
  <si>
    <t>รพ.ท่าช้าง</t>
  </si>
  <si>
    <t>1900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</si>
  <si>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</si>
  <si>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</si>
  <si>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</si>
  <si>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</si>
  <si>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</si>
  <si>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</si>
  <si>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</si>
  <si>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</si>
  <si>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</si>
  <si>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10809</t>
  </si>
  <si>
    <t>รพ.วิหารแดง</t>
  </si>
  <si>
    <t>10810</t>
  </si>
  <si>
    <t>รพ.หนองแซง</t>
  </si>
  <si>
    <t>10811</t>
  </si>
  <si>
    <t>รพ.บ้านหมอ</t>
  </si>
  <si>
    <t>10812</t>
  </si>
  <si>
    <t>รพ.ดอนพุด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</si>
  <si>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</si>
  <si>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</si>
  <si>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</si>
  <si>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</si>
  <si>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</si>
  <si>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</si>
  <si>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</si>
  <si>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</si>
  <si>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2600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</si>
  <si>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</si>
  <si>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</si>
  <si>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</si>
  <si>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</si>
  <si>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</si>
  <si>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</si>
  <si>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</si>
  <si>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</si>
  <si>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</si>
  <si>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รวม</t>
  </si>
  <si>
    <t>ประมาณการที่ควรได้อีก</t>
  </si>
  <si>
    <t>รพ.สมเด็จพระสังฆราชเจ้าฯ</t>
  </si>
  <si>
    <t>จ่ายชดเชย IP ต.ค.63ก่อนปรับลดค่าแรง(ก่อนหักเงินเดือน)</t>
  </si>
  <si>
    <t>จำนวนเงินปรับลดค่าแรง IP เดือน ต.ค. 63</t>
  </si>
  <si>
    <t>คงเหลือจ่ายชดเชย IP  ต.ค. 63 หลังปรับลดค่าแรง</t>
  </si>
  <si>
    <t>จ่ายชดเชย IP พ.ย. 63 ก่อนปรับลดค่าแรง(ก่อนหักเงินเดือน)</t>
  </si>
  <si>
    <t>จำนวนเงินปรับลดค่าแรง IP เดือน พ.ย. 63</t>
  </si>
  <si>
    <t>คงเหลือจ่ายชดเชย IP  พ.ย. 63 หลังปรับลดค่าแรง</t>
  </si>
  <si>
    <t>จ่ายชดเชย IP ธ.ค. 63 ก่อนปรับลดค่าแรง(ก่อนหักเงินเดือน)</t>
  </si>
  <si>
    <t>จำนวนเงินปรับลดค่าแรง IP เดือน ธ.ค. 63</t>
  </si>
  <si>
    <t>คงเหลือจ่ายชดเชย IP  ธ.ค. 63 หลังปรับลดค่าแรง</t>
  </si>
  <si>
    <t>จ่ายชดเชย IP ม.ค.64 ก่อนปรับลดค่าแรง(ก่อนหักเงินเดือน)</t>
  </si>
  <si>
    <t>จำนวนเงินปรับลดค่าแรง IP เดือน ม.ค. 64</t>
  </si>
  <si>
    <t>คงเหลือจ่ายชดเชย IP  ม.ค.64 หลังปรับลดค่าแรง</t>
  </si>
  <si>
    <t>จ่ายชดเชย IP ก.พ. 64 ก่อนปรับลดค่าแรง(ก่อนหักเงินเดือน)</t>
  </si>
  <si>
    <t>จำนวนเงินปรับลดค่าแรง IP เดือน  ก.พ. 64</t>
  </si>
  <si>
    <t>คงเหลือจ่ายชดเชย IP  ก.พ. 64 หลังปรับลดค่าแรง</t>
  </si>
  <si>
    <t>จ่ายชดเชย IP มี.ค. 64 ก่อนปรับลดค่าแรง(ก่อนหักเงินเดือน)</t>
  </si>
  <si>
    <t>จำนวนเงินปรับลดค่าแรง IP เดือน  มี.ค. 64</t>
  </si>
  <si>
    <t>คงเหลือจ่ายชดเชย IP  มี.ค. 64 หลังปรับลดค่าแรง</t>
  </si>
  <si>
    <t>จ่ายชดเชย IP เม.ย. 64 ก่อนปรับลดค่าแรง(ก่อนหักเงินเดือน)</t>
  </si>
  <si>
    <t>จำนวนเงินปรับลดค่าแรง IP เดือน เม.ย. 64</t>
  </si>
  <si>
    <t>คงเหลือจ่ายชดเชย IP  เม.ย. 64 หลังปรับลดค่าแรง</t>
  </si>
  <si>
    <t>จ่ายชดเชย IP พ.ค. 64 ก่อนปรับลดค่าแรง(ก่อนหักเงินเดือน)</t>
  </si>
  <si>
    <t>จำนวนเงินปรับลดค่าแรง IP เดือน พ.ค. 64</t>
  </si>
  <si>
    <t>คงเหลือจ่ายชดเชย IP พ.ค. 64 หลังปรับลดค่าแรง</t>
  </si>
  <si>
    <t>จ่ายชดเชย IP ก.ค. 64 ก่อนปรับลดค่าแรง(ก่อนหักเงินเดือน)</t>
  </si>
  <si>
    <t>จำนวนเงินปรับลดค่าแรง IP เดือน ก.ค. 64</t>
  </si>
  <si>
    <t>คงเหลือจ่ายชดเชย IP ก.ค. 64 หลังปรับลดค่าแรง</t>
  </si>
  <si>
    <t>จ่ายชดเชย IP ส.ค. 64 ก่อนปรับลดค่าแรง(ก่อนหักเงินเดือน)</t>
  </si>
  <si>
    <t>จำนวนเงินปรับลดค่าแรง IP เดือน ส.ค. 64</t>
  </si>
  <si>
    <t>คงเหลือจ่ายชดเชย IP ส.ค. 64 หลังปรับลดค่าแรง</t>
  </si>
  <si>
    <t>จ่ายชดเชย IP ก.ย. 64 ก่อนปรับลดค่าแรง(ก่อนหักเงินเดือน)</t>
  </si>
  <si>
    <t>จำนวนเงินปรับลดค่าแรง IP เดือน ก.ย. 64</t>
  </si>
  <si>
    <t>คงเหลือจ่ายชดเชย IP ก.ย. 64 หลังปรับลดค่าแรง</t>
  </si>
  <si>
    <t>ประมาณการรายรับเงินค่าบริการทางการแพทย์ หน่วยบริการในสังกัดสำนักงานปลัดกระทรวงสาธารณสุข ปีงบประมาณ 2564</t>
  </si>
  <si>
    <t>ยอดประกันรายรับปี 64</t>
  </si>
  <si>
    <t>งวด 1(17 พ.ย. 63)</t>
  </si>
  <si>
    <t>[14](17 พ.ย.</t>
  </si>
  <si>
    <t>งบระดับเขต</t>
  </si>
  <si>
    <t>01</t>
  </si>
  <si>
    <t>5000</t>
  </si>
  <si>
    <t>เชียงใหม่</t>
  </si>
  <si>
    <t>10713</t>
  </si>
  <si>
    <t>รพ.นครพิงค์</t>
  </si>
  <si>
    <t>11119</t>
  </si>
  <si>
    <t>รพ.จอมทอง</t>
  </si>
  <si>
    <t>11120</t>
  </si>
  <si>
    <t>รพ.เทพรัตนเวชชานุกูล เฉลิมพระเกียรติ ๖๐ พรรษา</t>
  </si>
  <si>
    <t>11121</t>
  </si>
  <si>
    <t>รพ.เชียงดาว</t>
  </si>
  <si>
    <t>11122</t>
  </si>
  <si>
    <t>รพ.ดอยสะเก็ด</t>
  </si>
  <si>
    <t>11123</t>
  </si>
  <si>
    <t>รพ.แม่แตง</t>
  </si>
  <si>
    <t>11124</t>
  </si>
  <si>
    <t>รพ.สะเมิง</t>
  </si>
  <si>
    <t>11125</t>
  </si>
  <si>
    <t>รพ.ฝาง</t>
  </si>
  <si>
    <t>11126</t>
  </si>
  <si>
    <t>รพ.แม่อาย</t>
  </si>
  <si>
    <t>11127</t>
  </si>
  <si>
    <t>รพ.พร้าว</t>
  </si>
  <si>
    <t>11128</t>
  </si>
  <si>
    <t>รพ.สันป่าตอง</t>
  </si>
  <si>
    <t>11129</t>
  </si>
  <si>
    <t>รพ.สันกำแพง</t>
  </si>
  <si>
    <t>11130</t>
  </si>
  <si>
    <t>รพ.สันทราย</t>
  </si>
  <si>
    <t>11131</t>
  </si>
  <si>
    <t>รพ.หางดง</t>
  </si>
  <si>
    <t>11132</t>
  </si>
  <si>
    <t>รพ.ฮอด</t>
  </si>
  <si>
    <t>11133</t>
  </si>
  <si>
    <t>รพ.ดอยเต่า</t>
  </si>
  <si>
    <t>11134</t>
  </si>
  <si>
    <t>รพ.อมก๋อย</t>
  </si>
  <si>
    <t>11135</t>
  </si>
  <si>
    <t>รพ.สารภี</t>
  </si>
  <si>
    <t>11136</t>
  </si>
  <si>
    <t>รพ.เวียงแหง</t>
  </si>
  <si>
    <t>11137</t>
  </si>
  <si>
    <t>รพ.ไชยปราการ</t>
  </si>
  <si>
    <t>11138</t>
  </si>
  <si>
    <t>รพ.แม่วาง</t>
  </si>
  <si>
    <t>11139</t>
  </si>
  <si>
    <t>รพ.แม่ออน</t>
  </si>
  <si>
    <t>11643</t>
  </si>
  <si>
    <t>รพ.ดอยหล่อ</t>
  </si>
  <si>
    <t>23736</t>
  </si>
  <si>
    <t>รพ.วัดจันทร์ เฉลิมพระเกียรติ 80 พรรษา</t>
  </si>
  <si>
    <t>เชียงใหม่ Total</t>
  </si>
  <si>
    <t>5100</t>
  </si>
  <si>
    <t>ลำพูน</t>
  </si>
  <si>
    <t>10714</t>
  </si>
  <si>
    <t>รพ.ลำพูน</t>
  </si>
  <si>
    <t>11140</t>
  </si>
  <si>
    <t>รพ.แม่ทา</t>
  </si>
  <si>
    <t>11141</t>
  </si>
  <si>
    <t>รพ.บ้านโฮ่ง</t>
  </si>
  <si>
    <t>11142</t>
  </si>
  <si>
    <t>รพ.ลี้</t>
  </si>
  <si>
    <t>11143</t>
  </si>
  <si>
    <t>รพ.ทุ่งหัวช้าง</t>
  </si>
  <si>
    <t>11144</t>
  </si>
  <si>
    <t>รพ.ป่าซาง</t>
  </si>
  <si>
    <t>11145</t>
  </si>
  <si>
    <t>รพ.บ้านธิ</t>
  </si>
  <si>
    <t>24956</t>
  </si>
  <si>
    <t>รพ.เวียงหนองล่อง</t>
  </si>
  <si>
    <t>ลำพูน Total</t>
  </si>
  <si>
    <t>5200</t>
  </si>
  <si>
    <t>ลำปาง</t>
  </si>
  <si>
    <t>10672</t>
  </si>
  <si>
    <t>รพ.ลำปาง</t>
  </si>
  <si>
    <t>11146</t>
  </si>
  <si>
    <t>รพ.แม่เมาะ</t>
  </si>
  <si>
    <t>11147</t>
  </si>
  <si>
    <t>รพ.เกาะคา</t>
  </si>
  <si>
    <t>11148</t>
  </si>
  <si>
    <t>รพ.เสริมงาม</t>
  </si>
  <si>
    <t>11149</t>
  </si>
  <si>
    <t>รพ.งาว</t>
  </si>
  <si>
    <t>11150</t>
  </si>
  <si>
    <t>รพ.แจ้ห่ม</t>
  </si>
  <si>
    <t>11151</t>
  </si>
  <si>
    <t>รพ.วังเหนือ</t>
  </si>
  <si>
    <t>11152</t>
  </si>
  <si>
    <t>รพ.เถิน</t>
  </si>
  <si>
    <t>11153</t>
  </si>
  <si>
    <t>รพ.แม่พริก</t>
  </si>
  <si>
    <t>11154</t>
  </si>
  <si>
    <t>รพ.แม่ทะ</t>
  </si>
  <si>
    <t>11155</t>
  </si>
  <si>
    <t>รพ.สบปราบ</t>
  </si>
  <si>
    <t>11156</t>
  </si>
  <si>
    <t>รพ.ห้างฉัตร</t>
  </si>
  <si>
    <t>11157</t>
  </si>
  <si>
    <t>รพ.เมืองปาน</t>
  </si>
  <si>
    <t>ลำปาง Total</t>
  </si>
  <si>
    <t>5400</t>
  </si>
  <si>
    <t>แพร่</t>
  </si>
  <si>
    <t>10715</t>
  </si>
  <si>
    <t>รพ.แพร่</t>
  </si>
  <si>
    <t>11166</t>
  </si>
  <si>
    <t>รพ.ร้องกวาง</t>
  </si>
  <si>
    <t>11167</t>
  </si>
  <si>
    <t>รพ.ลอง</t>
  </si>
  <si>
    <t>11169</t>
  </si>
  <si>
    <t>รพ.สูงเม่น</t>
  </si>
  <si>
    <t>11170</t>
  </si>
  <si>
    <t>รพ.สอง</t>
  </si>
  <si>
    <t>11171</t>
  </si>
  <si>
    <t>รพ.วังชิ้น</t>
  </si>
  <si>
    <t>11172</t>
  </si>
  <si>
    <t>รพ.หนองม่วงไข่</t>
  </si>
  <si>
    <t>11452</t>
  </si>
  <si>
    <t>รพร.เด่นชัย</t>
  </si>
  <si>
    <t>แพร่ Total</t>
  </si>
  <si>
    <t>5500</t>
  </si>
  <si>
    <t>น่าน</t>
  </si>
  <si>
    <t>10716</t>
  </si>
  <si>
    <t>รพ.น่าน</t>
  </si>
  <si>
    <t>11173</t>
  </si>
  <si>
    <t>รพ.แม่จริม</t>
  </si>
  <si>
    <t>11174</t>
  </si>
  <si>
    <t>รพ.บ้านหลวง</t>
  </si>
  <si>
    <t>11175</t>
  </si>
  <si>
    <t>รพ.นาน้อย</t>
  </si>
  <si>
    <t>11176</t>
  </si>
  <si>
    <t>รพ.ท่าวังผา</t>
  </si>
  <si>
    <t>11177</t>
  </si>
  <si>
    <t>รพ.เวียงสา</t>
  </si>
  <si>
    <t>11178</t>
  </si>
  <si>
    <t>รพ.ทุ่งช้าง</t>
  </si>
  <si>
    <t>11179</t>
  </si>
  <si>
    <t>รพ.เชียงกลาง</t>
  </si>
  <si>
    <t>11180</t>
  </si>
  <si>
    <t>รพ.นาหมื่น</t>
  </si>
  <si>
    <t>11181</t>
  </si>
  <si>
    <t>รพ.สันติสุข</t>
  </si>
  <si>
    <t>11182</t>
  </si>
  <si>
    <t>รพ.บ่อเกลือ</t>
  </si>
  <si>
    <t>11183</t>
  </si>
  <si>
    <t>รพ.สองแคว</t>
  </si>
  <si>
    <t>11453</t>
  </si>
  <si>
    <t>รพร.ปัว</t>
  </si>
  <si>
    <t>11625</t>
  </si>
  <si>
    <t>รพ.เฉลิมพระเกียรติ</t>
  </si>
  <si>
    <t>25017</t>
  </si>
  <si>
    <t>รพ.ภูเพียง</t>
  </si>
  <si>
    <t>น่าน Total</t>
  </si>
  <si>
    <t>5600</t>
  </si>
  <si>
    <t>พะเยา</t>
  </si>
  <si>
    <t>10717</t>
  </si>
  <si>
    <t>รพ.พะเยา</t>
  </si>
  <si>
    <t>10718</t>
  </si>
  <si>
    <t>รพ.เชียงคำ</t>
  </si>
  <si>
    <t>11184</t>
  </si>
  <si>
    <t>รพ.จุน</t>
  </si>
  <si>
    <t>11185</t>
  </si>
  <si>
    <t>รพ.เชียงม่วน</t>
  </si>
  <si>
    <t>11186</t>
  </si>
  <si>
    <t>รพ.ดอกคำใต้</t>
  </si>
  <si>
    <t>11187</t>
  </si>
  <si>
    <t>รพ.ปง</t>
  </si>
  <si>
    <t>11188</t>
  </si>
  <si>
    <t>รพ.แม่ใจ</t>
  </si>
  <si>
    <t>40744</t>
  </si>
  <si>
    <t>รพ.ภูซาง</t>
  </si>
  <si>
    <t>40745</t>
  </si>
  <si>
    <t>รพ.ภูกามยาว</t>
  </si>
  <si>
    <t>พะเยา Total</t>
  </si>
  <si>
    <t>5700</t>
  </si>
  <si>
    <t>เชียงราย</t>
  </si>
  <si>
    <t>10674</t>
  </si>
  <si>
    <t>รพ.เชียงรายประชานุเคราะห์</t>
  </si>
  <si>
    <t>11189</t>
  </si>
  <si>
    <t>รพ.เทิง</t>
  </si>
  <si>
    <t>11190</t>
  </si>
  <si>
    <t>รพ.พาน</t>
  </si>
  <si>
    <t>11191</t>
  </si>
  <si>
    <t>รพ.ป่าแดด</t>
  </si>
  <si>
    <t>11192</t>
  </si>
  <si>
    <t>รพ.แม่จัน</t>
  </si>
  <si>
    <t>11193</t>
  </si>
  <si>
    <t>รพ.เชียงแสน</t>
  </si>
  <si>
    <t>11194</t>
  </si>
  <si>
    <t>รพ.แม่สาย</t>
  </si>
  <si>
    <t>11195</t>
  </si>
  <si>
    <t>รพ.แม่สรวย</t>
  </si>
  <si>
    <t>11196</t>
  </si>
  <si>
    <t>รพ.เวียงป่าเป้า</t>
  </si>
  <si>
    <t>11197</t>
  </si>
  <si>
    <t>รพ.พญาเม็งราย</t>
  </si>
  <si>
    <t>11198</t>
  </si>
  <si>
    <t>รพ.เวียงแก่น</t>
  </si>
  <si>
    <t>11199</t>
  </si>
  <si>
    <t>รพ.ขุนตาล</t>
  </si>
  <si>
    <t>11200</t>
  </si>
  <si>
    <t>รพ.แม่ฟ้าหลวง</t>
  </si>
  <si>
    <t>11201</t>
  </si>
  <si>
    <t>รพ.แม่ลาว</t>
  </si>
  <si>
    <t>11202</t>
  </si>
  <si>
    <t>รพ.เวียงเชียงรุ้ง</t>
  </si>
  <si>
    <t>11454</t>
  </si>
  <si>
    <t>รพร.เชียงของ</t>
  </si>
  <si>
    <t>15012</t>
  </si>
  <si>
    <t>รพ.สมเด็จพระญาณสังวร</t>
  </si>
  <si>
    <t>28823</t>
  </si>
  <si>
    <t>รพ.ดอยหลวง</t>
  </si>
  <si>
    <t>เชียงราย Total</t>
  </si>
  <si>
    <t>5800</t>
  </si>
  <si>
    <t>แม่ฮ่องสอน</t>
  </si>
  <si>
    <t>10719</t>
  </si>
  <si>
    <t>รพ.ศรีสังวาลย์</t>
  </si>
  <si>
    <t>11203</t>
  </si>
  <si>
    <t>รพ.ขุนยวม</t>
  </si>
  <si>
    <t>11204</t>
  </si>
  <si>
    <t>รพ.ปาย</t>
  </si>
  <si>
    <t>11205</t>
  </si>
  <si>
    <t>รพ.แม่สะเรียง</t>
  </si>
  <si>
    <t>11206</t>
  </si>
  <si>
    <t>รพ.แม่ลาน้อย</t>
  </si>
  <si>
    <t>11207</t>
  </si>
  <si>
    <t>รพ.สบเมย</t>
  </si>
  <si>
    <t>11208</t>
  </si>
  <si>
    <t>รพ.ปางมะผ้า</t>
  </si>
  <si>
    <t>แม่ฮ่องสอน Total</t>
  </si>
  <si>
    <t>02</t>
  </si>
  <si>
    <t>5300</t>
  </si>
  <si>
    <t>อุตรดิตถ์</t>
  </si>
  <si>
    <t>10673</t>
  </si>
  <si>
    <t>รพ.อุตรดิตถ์</t>
  </si>
  <si>
    <t>11158</t>
  </si>
  <si>
    <t>รพ.ตรอน</t>
  </si>
  <si>
    <t>11159</t>
  </si>
  <si>
    <t>รพ.ท่าปลา</t>
  </si>
  <si>
    <t>11160</t>
  </si>
  <si>
    <t>รพ.น้ำปาด</t>
  </si>
  <si>
    <t>11161</t>
  </si>
  <si>
    <t>รพ.ฟากท่า</t>
  </si>
  <si>
    <t>11162</t>
  </si>
  <si>
    <t>รพ.บ้านโคก</t>
  </si>
  <si>
    <t>11163</t>
  </si>
  <si>
    <t>รพ.พิชัย</t>
  </si>
  <si>
    <t>11164</t>
  </si>
  <si>
    <t>รพ.ลับแล</t>
  </si>
  <si>
    <t>11165</t>
  </si>
  <si>
    <t>รพ.ทองแสนขัน</t>
  </si>
  <si>
    <t>อุตรดิตถ์ Total</t>
  </si>
  <si>
    <t>6300</t>
  </si>
  <si>
    <t>ตาก</t>
  </si>
  <si>
    <t>10722</t>
  </si>
  <si>
    <t>รพ.สมเด็จพระเจ้าตากสินมหาราช</t>
  </si>
  <si>
    <t>10723</t>
  </si>
  <si>
    <t>รพ.แม่สอด</t>
  </si>
  <si>
    <t>11238</t>
  </si>
  <si>
    <t>รพ.บ้านตาก</t>
  </si>
  <si>
    <t>11239</t>
  </si>
  <si>
    <t>รพ.สามเงา</t>
  </si>
  <si>
    <t>11240</t>
  </si>
  <si>
    <t>รพ.แม่ระมาด</t>
  </si>
  <si>
    <t>11241</t>
  </si>
  <si>
    <t>รพ.ท่าสองยาง</t>
  </si>
  <si>
    <t>11242</t>
  </si>
  <si>
    <t>รพ.พบพระ</t>
  </si>
  <si>
    <t>11243</t>
  </si>
  <si>
    <t>รพ.อุ้มผาง</t>
  </si>
  <si>
    <t>27443</t>
  </si>
  <si>
    <t>รพ.วังเจ้า</t>
  </si>
  <si>
    <t>ตาก Total</t>
  </si>
  <si>
    <t>6400</t>
  </si>
  <si>
    <t>สุโขทัย</t>
  </si>
  <si>
    <t>10724</t>
  </si>
  <si>
    <t>รพ.สุโขทัย</t>
  </si>
  <si>
    <t>10725</t>
  </si>
  <si>
    <t>รพ.ศรีสังวรสุโขทัย</t>
  </si>
  <si>
    <t>11244</t>
  </si>
  <si>
    <t>รพ.บ้านด่านลานหอย</t>
  </si>
  <si>
    <t>11245</t>
  </si>
  <si>
    <t>รพ.คีรีมาศ</t>
  </si>
  <si>
    <t>11246</t>
  </si>
  <si>
    <t>รพ.กงไกรลาศ</t>
  </si>
  <si>
    <t>11247</t>
  </si>
  <si>
    <t>รพ.ศรีสัชนาลัย</t>
  </si>
  <si>
    <t>11248</t>
  </si>
  <si>
    <t>รพ.สวรรคโลก</t>
  </si>
  <si>
    <t>11249</t>
  </si>
  <si>
    <t>รพ.ศรีนคร</t>
  </si>
  <si>
    <t>11250</t>
  </si>
  <si>
    <t>รพ.ทุ่งเสลี่ยม</t>
  </si>
  <si>
    <t>สุโขทัย Total</t>
  </si>
  <si>
    <t>6500</t>
  </si>
  <si>
    <t>พิษณุโลก</t>
  </si>
  <si>
    <t>10676</t>
  </si>
  <si>
    <t>รพ.พุทธชินราช</t>
  </si>
  <si>
    <t>11251</t>
  </si>
  <si>
    <t>รพ.ชาติตระการ</t>
  </si>
  <si>
    <t>11252</t>
  </si>
  <si>
    <t>รพ.บางระกำ</t>
  </si>
  <si>
    <t>11253</t>
  </si>
  <si>
    <t>รพ.บางกระทุ่ม</t>
  </si>
  <si>
    <t>11254</t>
  </si>
  <si>
    <t>รพ.พรหมพิราม</t>
  </si>
  <si>
    <t>11255</t>
  </si>
  <si>
    <t>รพ.วัดโบสถ์</t>
  </si>
  <si>
    <t>11256</t>
  </si>
  <si>
    <t>รพ.วังทอง</t>
  </si>
  <si>
    <t>11257</t>
  </si>
  <si>
    <t>รพ.เนินมะปราง</t>
  </si>
  <si>
    <t>11455</t>
  </si>
  <si>
    <t>รพร.นครไทย</t>
  </si>
  <si>
    <t>พิษณุโลก Total</t>
  </si>
  <si>
    <t>6700</t>
  </si>
  <si>
    <t>เพชรบูรณ์</t>
  </si>
  <si>
    <t>10727</t>
  </si>
  <si>
    <t>รพ.เพชรบูรณ์</t>
  </si>
  <si>
    <t>11264</t>
  </si>
  <si>
    <t>รพ.ชนแดน</t>
  </si>
  <si>
    <t>11265</t>
  </si>
  <si>
    <t>รพ.หล่มสัก</t>
  </si>
  <si>
    <t>11266</t>
  </si>
  <si>
    <t>รพ.วิเชียรบุรี</t>
  </si>
  <si>
    <t>11267</t>
  </si>
  <si>
    <t>รพ.ศรีเทพ</t>
  </si>
  <si>
    <t>11268</t>
  </si>
  <si>
    <t>รพ.หนองไผ่</t>
  </si>
  <si>
    <t>11269</t>
  </si>
  <si>
    <t>รพ.บึงสามพัน</t>
  </si>
  <si>
    <t>11270</t>
  </si>
  <si>
    <t>รพ.น้ำหนาว</t>
  </si>
  <si>
    <t>11271</t>
  </si>
  <si>
    <t>รพ.วังโป่ง</t>
  </si>
  <si>
    <t>11272</t>
  </si>
  <si>
    <t>รพ.เขาค้อ</t>
  </si>
  <si>
    <t>11457</t>
  </si>
  <si>
    <t>รพร.หล่มเก่า</t>
  </si>
  <si>
    <t>เพชรบูรณ์ Total</t>
  </si>
  <si>
    <t>03</t>
  </si>
  <si>
    <t>1800</t>
  </si>
  <si>
    <t>ชัยนาท</t>
  </si>
  <si>
    <t>10694</t>
  </si>
  <si>
    <t>รพ.ชัยนาทนเรนทร</t>
  </si>
  <si>
    <t>10802</t>
  </si>
  <si>
    <t>รพ.มโนรมย์</t>
  </si>
  <si>
    <t>10803</t>
  </si>
  <si>
    <t>รพ.วัดสิงห์</t>
  </si>
  <si>
    <t>10804</t>
  </si>
  <si>
    <t>รพ.สรรพยา</t>
  </si>
  <si>
    <t>10805</t>
  </si>
  <si>
    <t>รพ.สรรคบุรี</t>
  </si>
  <si>
    <t>10806</t>
  </si>
  <si>
    <t>รพ.หันคา</t>
  </si>
  <si>
    <t>27974</t>
  </si>
  <si>
    <t>รพ.หนองมะโมง</t>
  </si>
  <si>
    <t>27975</t>
  </si>
  <si>
    <t>รพ.เนินขาม</t>
  </si>
  <si>
    <t>ชัยนาท Total</t>
  </si>
  <si>
    <t>6000</t>
  </si>
  <si>
    <t>นครสวรรค์</t>
  </si>
  <si>
    <t>10675</t>
  </si>
  <si>
    <t>รพ.สวรรค์ประชารักษ์</t>
  </si>
  <si>
    <t>11209</t>
  </si>
  <si>
    <t>รพ.โกรกพระ</t>
  </si>
  <si>
    <t>11210</t>
  </si>
  <si>
    <t>รพ.ชุมแสง</t>
  </si>
  <si>
    <t>11211</t>
  </si>
  <si>
    <t>รพ.หนองบัว</t>
  </si>
  <si>
    <t>11212</t>
  </si>
  <si>
    <t>รพ.บรรพตพิสัย</t>
  </si>
  <si>
    <t>11213</t>
  </si>
  <si>
    <t>รพ.เก้าเลี้ยว</t>
  </si>
  <si>
    <t>11214</t>
  </si>
  <si>
    <t>รพ.ตาคลี</t>
  </si>
  <si>
    <t>11215</t>
  </si>
  <si>
    <t>รพ.ท่าตะโก</t>
  </si>
  <si>
    <t>11216</t>
  </si>
  <si>
    <t>รพ.ไพศาลี</t>
  </si>
  <si>
    <t>11217</t>
  </si>
  <si>
    <t>รพ.พยุหะคีรี</t>
  </si>
  <si>
    <t>11218</t>
  </si>
  <si>
    <t>รพ.ลาดยาว</t>
  </si>
  <si>
    <t>11219</t>
  </si>
  <si>
    <t>รพ.ตากฟ้า</t>
  </si>
  <si>
    <t>11220</t>
  </si>
  <si>
    <t>รพ.แม่วงก์</t>
  </si>
  <si>
    <t>40749</t>
  </si>
  <si>
    <t>รพ.ชุมตาบง</t>
  </si>
  <si>
    <t>นครสวรรค์ Total</t>
  </si>
  <si>
    <t>6100</t>
  </si>
  <si>
    <t>อุทัยธานี</t>
  </si>
  <si>
    <t>10720</t>
  </si>
  <si>
    <t>รพ.อุทัยธานี</t>
  </si>
  <si>
    <t>11221</t>
  </si>
  <si>
    <t>รพ.ทัพทัน</t>
  </si>
  <si>
    <t>11222</t>
  </si>
  <si>
    <t>รพ.สว่างอารมณ์</t>
  </si>
  <si>
    <t>11223</t>
  </si>
  <si>
    <t>รพ.หนองฉาง</t>
  </si>
  <si>
    <t>11224</t>
  </si>
  <si>
    <t>รพ.หนองขาหย่าง</t>
  </si>
  <si>
    <t>11225</t>
  </si>
  <si>
    <t>รพ.บ้านไร่</t>
  </si>
  <si>
    <t>11226</t>
  </si>
  <si>
    <t>รพ.ลานสัก</t>
  </si>
  <si>
    <t>11227</t>
  </si>
  <si>
    <t>รพ.ห้วยคต</t>
  </si>
  <si>
    <t>อุทัยธานี Total</t>
  </si>
  <si>
    <t>6200</t>
  </si>
  <si>
    <t>กำแพงเพชร</t>
  </si>
  <si>
    <t>10721</t>
  </si>
  <si>
    <t>รพ.กำแพงเพชร</t>
  </si>
  <si>
    <t>11228</t>
  </si>
  <si>
    <t>รพ.ทุ่งโพธิ์ทะเล</t>
  </si>
  <si>
    <t>11229</t>
  </si>
  <si>
    <t>รพ.ไทรงาม</t>
  </si>
  <si>
    <t>11230</t>
  </si>
  <si>
    <t>รพ.คลองลาน</t>
  </si>
  <si>
    <t>11231</t>
  </si>
  <si>
    <t>รพ.ขาณุวรลักษบุรี</t>
  </si>
  <si>
    <t>11232</t>
  </si>
  <si>
    <t>รพ.คลองขลุง</t>
  </si>
  <si>
    <t>11233</t>
  </si>
  <si>
    <t>รพ.พรานกระต่าย</t>
  </si>
  <si>
    <t>11234</t>
  </si>
  <si>
    <t>รพ.ลานกระบือ</t>
  </si>
  <si>
    <t>11235</t>
  </si>
  <si>
    <t>รพ.ทรายทองวัฒนา</t>
  </si>
  <si>
    <t>11236</t>
  </si>
  <si>
    <t>รพ.ปางศิลาทอง</t>
  </si>
  <si>
    <t>14135</t>
  </si>
  <si>
    <t>รพ.บึงสามัคคี</t>
  </si>
  <si>
    <t>28010</t>
  </si>
  <si>
    <t>รพ.โกสัมพีนคร</t>
  </si>
  <si>
    <t>กำแพงเพชร Total</t>
  </si>
  <si>
    <t>6600</t>
  </si>
  <si>
    <t>พิจิตร</t>
  </si>
  <si>
    <t>10726</t>
  </si>
  <si>
    <t>รพ.พิจิตร</t>
  </si>
  <si>
    <t>11258</t>
  </si>
  <si>
    <t>รพ.วังทรายพูน</t>
  </si>
  <si>
    <t>11259</t>
  </si>
  <si>
    <t>รพ.โพธิ์ประทับช้าง</t>
  </si>
  <si>
    <t>11260</t>
  </si>
  <si>
    <t>รพ.บางมูลนาก</t>
  </si>
  <si>
    <t>11261</t>
  </si>
  <si>
    <t>รพ.โพทะเล</t>
  </si>
  <si>
    <t>11262</t>
  </si>
  <si>
    <t>รพ.สามง่าม</t>
  </si>
  <si>
    <t>11263</t>
  </si>
  <si>
    <t>รพ.ทับคล้อ</t>
  </si>
  <si>
    <t>11456</t>
  </si>
  <si>
    <t>รพร.ตะพานหิน</t>
  </si>
  <si>
    <t>11631</t>
  </si>
  <si>
    <t>รพ.วชิรบารมี</t>
  </si>
  <si>
    <t>27978</t>
  </si>
  <si>
    <t>รพ.สากเหล็ก</t>
  </si>
  <si>
    <t>27979</t>
  </si>
  <si>
    <t>รพ.บึงนาราง</t>
  </si>
  <si>
    <t>27980</t>
  </si>
  <si>
    <t>รพ.ดงเจริญ</t>
  </si>
  <si>
    <t>พิจิตร Total</t>
  </si>
  <si>
    <t>นนทบุรี Total</t>
  </si>
  <si>
    <t>ปทุมธานี Total</t>
  </si>
  <si>
    <t>อ่างทอง Total</t>
  </si>
  <si>
    <t>ลพบุรี Total</t>
  </si>
  <si>
    <t>สิงห์บุรี Total</t>
  </si>
  <si>
    <t>สระบุรี Total</t>
  </si>
  <si>
    <t>นครนายก Total</t>
  </si>
  <si>
    <t>05</t>
  </si>
  <si>
    <t>7000</t>
  </si>
  <si>
    <t>ราชบุรี</t>
  </si>
  <si>
    <t>10677</t>
  </si>
  <si>
    <t>รพ.ราชบุรี</t>
  </si>
  <si>
    <t>10728</t>
  </si>
  <si>
    <t>รพ.ดำเนินสะดวก</t>
  </si>
  <si>
    <t>10729</t>
  </si>
  <si>
    <t>รพ.บ้านโป่ง</t>
  </si>
  <si>
    <t>10730</t>
  </si>
  <si>
    <t>รพ.โพธาราม</t>
  </si>
  <si>
    <t>11273</t>
  </si>
  <si>
    <t>รพ.สวนผึ้ง</t>
  </si>
  <si>
    <t>11274</t>
  </si>
  <si>
    <t>รพ.บางแพ</t>
  </si>
  <si>
    <t>11275</t>
  </si>
  <si>
    <t>รพ.เจ็ดเสมียน</t>
  </si>
  <si>
    <t>11276</t>
  </si>
  <si>
    <t>รพ.ปากท่อ</t>
  </si>
  <si>
    <t>11277</t>
  </si>
  <si>
    <t>รพ.วัดเพลง</t>
  </si>
  <si>
    <t>11458</t>
  </si>
  <si>
    <t>รพร.จอมบึง</t>
  </si>
  <si>
    <t>28858</t>
  </si>
  <si>
    <t>รพ.บ้านคา</t>
  </si>
  <si>
    <t>ราชบุรี Total</t>
  </si>
  <si>
    <t>7100</t>
  </si>
  <si>
    <t>กาญจนบุรี</t>
  </si>
  <si>
    <t>10731</t>
  </si>
  <si>
    <t>รพ.พหลพลพยุหเสนา</t>
  </si>
  <si>
    <t>10732</t>
  </si>
  <si>
    <t>รพ.มะการักษ์</t>
  </si>
  <si>
    <t>11278</t>
  </si>
  <si>
    <t>รพ.ไทรโยค</t>
  </si>
  <si>
    <t>11279</t>
  </si>
  <si>
    <t>รพ.สมเด็จพระปิยะมหาราชรมณียเขต</t>
  </si>
  <si>
    <t>11280</t>
  </si>
  <si>
    <t>รพ.บ่อพลอย</t>
  </si>
  <si>
    <t>11281</t>
  </si>
  <si>
    <t>รพ.ท่ากระดาน</t>
  </si>
  <si>
    <t>11282</t>
  </si>
  <si>
    <t>รพ.สมเด็จพระสังฆราชองค์ที่ 19</t>
  </si>
  <si>
    <t>11283</t>
  </si>
  <si>
    <t>รพ.ทองผาภูมิ</t>
  </si>
  <si>
    <t>11284</t>
  </si>
  <si>
    <t>รพ.สังขละบุรี</t>
  </si>
  <si>
    <t>11285</t>
  </si>
  <si>
    <t>รพ.เจ้าคุณไพบูลย์พนมทวน</t>
  </si>
  <si>
    <t>11286</t>
  </si>
  <si>
    <t>รพ.เลาขวัญ</t>
  </si>
  <si>
    <t>11287</t>
  </si>
  <si>
    <t>รพ.ด่านมะขามเตี้ย</t>
  </si>
  <si>
    <t>11288</t>
  </si>
  <si>
    <t>รพ.สถานพระบารมี</t>
  </si>
  <si>
    <t>14136</t>
  </si>
  <si>
    <t>รพ.ศุกร์ศิริศรีสวัสดิ์</t>
  </si>
  <si>
    <t>21948</t>
  </si>
  <si>
    <t>รพ.ห้วยกระเจา เฉลิมพระเกียรติ 80 พรรษา</t>
  </si>
  <si>
    <t>41701</t>
  </si>
  <si>
    <t>รพ.หนองปรือ</t>
  </si>
  <si>
    <t>กาญจนบุรี Total</t>
  </si>
  <si>
    <t>7200</t>
  </si>
  <si>
    <t>สุพรรณบุรี</t>
  </si>
  <si>
    <t>10678</t>
  </si>
  <si>
    <t>รพ.เจ้าพระยายมราช</t>
  </si>
  <si>
    <t>10733</t>
  </si>
  <si>
    <t>รพ.สมเด็จพระสังฆราชองค์ที่17</t>
  </si>
  <si>
    <t>11289</t>
  </si>
  <si>
    <t>รพ.เดิมบางนางบวช</t>
  </si>
  <si>
    <t>11290</t>
  </si>
  <si>
    <t>รพ.ด่านช้าง</t>
  </si>
  <si>
    <t>11291</t>
  </si>
  <si>
    <t>รพ.บางปลาม้า</t>
  </si>
  <si>
    <t>11292</t>
  </si>
  <si>
    <t>รพ.ศรีประจันต์</t>
  </si>
  <si>
    <t>11293</t>
  </si>
  <si>
    <t>รพ.ดอนเจดีย์</t>
  </si>
  <si>
    <t>11294</t>
  </si>
  <si>
    <t>รพ.สามชุก</t>
  </si>
  <si>
    <t>11295</t>
  </si>
  <si>
    <t>รพ.อู่ทอง</t>
  </si>
  <si>
    <t>11296</t>
  </si>
  <si>
    <t>รพ.หนองหญ้าไซ</t>
  </si>
  <si>
    <t>สุพรรณบุรี Total</t>
  </si>
  <si>
    <t>7300</t>
  </si>
  <si>
    <t>นครปฐม</t>
  </si>
  <si>
    <t>10679</t>
  </si>
  <si>
    <t>รพ.นครปฐม</t>
  </si>
  <si>
    <t>11297</t>
  </si>
  <si>
    <t>รพ.กำแพงแสน</t>
  </si>
  <si>
    <t>11298</t>
  </si>
  <si>
    <t>รพ.นครชัยศรี</t>
  </si>
  <si>
    <t>11299</t>
  </si>
  <si>
    <t>รพ.ห้วยพลู</t>
  </si>
  <si>
    <t>11300</t>
  </si>
  <si>
    <t>รพ.ดอนตูม</t>
  </si>
  <si>
    <t>11301</t>
  </si>
  <si>
    <t>รพ.บางเลน</t>
  </si>
  <si>
    <t>11302</t>
  </si>
  <si>
    <t>รพ.สามพราน</t>
  </si>
  <si>
    <t>11303</t>
  </si>
  <si>
    <t>รพ.พุทธมณฑล</t>
  </si>
  <si>
    <t>13819</t>
  </si>
  <si>
    <t>รพ.หลวงพ่อเปิ่น</t>
  </si>
  <si>
    <t>นครปฐม Total</t>
  </si>
  <si>
    <t>7400</t>
  </si>
  <si>
    <t>สมุทรสาคร</t>
  </si>
  <si>
    <t>10734</t>
  </si>
  <si>
    <t>รพ.สมุทรสาคร</t>
  </si>
  <si>
    <t>11304</t>
  </si>
  <si>
    <t>รพ.กระทุ่มแบน</t>
  </si>
  <si>
    <t>สมุทรสาคร Total</t>
  </si>
  <si>
    <t>7500</t>
  </si>
  <si>
    <t>สมุทรสงคราม</t>
  </si>
  <si>
    <t>10735</t>
  </si>
  <si>
    <t>รพ.สมเด็จพระพุทธเลิศหล้า</t>
  </si>
  <si>
    <t>11306</t>
  </si>
  <si>
    <t>รพ.นภาลัย</t>
  </si>
  <si>
    <t>11307</t>
  </si>
  <si>
    <t>รพ.อัมพวา</t>
  </si>
  <si>
    <t>สมุทรสงคราม Total</t>
  </si>
  <si>
    <t>7600</t>
  </si>
  <si>
    <t>เพชรบุรี</t>
  </si>
  <si>
    <t>10736</t>
  </si>
  <si>
    <t>รพ.พระจอมเกล้า</t>
  </si>
  <si>
    <t>11308</t>
  </si>
  <si>
    <t>รพ.เขาย้อย</t>
  </si>
  <si>
    <t>11309</t>
  </si>
  <si>
    <t>รพ.หนองหญ้าปล้อง</t>
  </si>
  <si>
    <t>11310</t>
  </si>
  <si>
    <t>รพ.ชะอำ</t>
  </si>
  <si>
    <t>11311</t>
  </si>
  <si>
    <t>รพ.ท่ายาง</t>
  </si>
  <si>
    <t>11312</t>
  </si>
  <si>
    <t>รพ.บ้านลาด</t>
  </si>
  <si>
    <t>11313</t>
  </si>
  <si>
    <t>รพ.บ้านแหลม</t>
  </si>
  <si>
    <t>11314</t>
  </si>
  <si>
    <t>รพ.แก่งกระจาน</t>
  </si>
  <si>
    <t>เพชรบุรี Total</t>
  </si>
  <si>
    <t>7700</t>
  </si>
  <si>
    <t>ประจวบคีรีขันธ์</t>
  </si>
  <si>
    <t>10737</t>
  </si>
  <si>
    <t>รพ.ประจวบคีรีขันธ์</t>
  </si>
  <si>
    <t>11315</t>
  </si>
  <si>
    <t>รพ.กุยบุรี</t>
  </si>
  <si>
    <t>11316</t>
  </si>
  <si>
    <t>รพ.ทับสะแก</t>
  </si>
  <si>
    <t>11317</t>
  </si>
  <si>
    <t>รพ.บางสะพาน</t>
  </si>
  <si>
    <t>11318</t>
  </si>
  <si>
    <t>รพ.บางสะพานน้อย</t>
  </si>
  <si>
    <t>11319</t>
  </si>
  <si>
    <t>รพ.ปราณบุรี</t>
  </si>
  <si>
    <t>11320</t>
  </si>
  <si>
    <t>รพ.หัวหิน</t>
  </si>
  <si>
    <t>11321</t>
  </si>
  <si>
    <t>รพ.สามร้อยยอด</t>
  </si>
  <si>
    <t>ประจวบคีรีขันธ์ Total</t>
  </si>
  <si>
    <t>06</t>
  </si>
  <si>
    <t>1100</t>
  </si>
  <si>
    <t>สมุทรปราการ</t>
  </si>
  <si>
    <t>00935</t>
  </si>
  <si>
    <t>รพ.สต.เฉลิมพระเกียรติ บ้านคลองบางปิ้ง หมู่ที่ 05 ตำบลบางเมือง</t>
  </si>
  <si>
    <t>10685</t>
  </si>
  <si>
    <t>รพ.สมุทรปราการ</t>
  </si>
  <si>
    <t>10752</t>
  </si>
  <si>
    <t>รพ.บางบ่อ</t>
  </si>
  <si>
    <t>10753</t>
  </si>
  <si>
    <t>รพ.บางพลี</t>
  </si>
  <si>
    <t>10754</t>
  </si>
  <si>
    <t>รพ.บางจาก</t>
  </si>
  <si>
    <t>10755</t>
  </si>
  <si>
    <t>รพ.พระสมุทรเจดีย์</t>
  </si>
  <si>
    <t>28785</t>
  </si>
  <si>
    <t>รพ.บางเสาธง</t>
  </si>
  <si>
    <t>สมุทรปราการ Total</t>
  </si>
  <si>
    <t>2000</t>
  </si>
  <si>
    <t>ชลบุรี</t>
  </si>
  <si>
    <t>01854</t>
  </si>
  <si>
    <t>รพ.สต.ตะเคียนเตี้ย</t>
  </si>
  <si>
    <t>01894</t>
  </si>
  <si>
    <t>รพ.สต.บ้านตลาดล่างบางพระ</t>
  </si>
  <si>
    <t>10662</t>
  </si>
  <si>
    <t>รพ.ชลบุรี</t>
  </si>
  <si>
    <t>10817</t>
  </si>
  <si>
    <t>รพ.บ้านบึง</t>
  </si>
  <si>
    <t>10818</t>
  </si>
  <si>
    <t>รพ.หนองใหญ่</t>
  </si>
  <si>
    <t>10819</t>
  </si>
  <si>
    <t>รพ.บางละมุง</t>
  </si>
  <si>
    <t>10820</t>
  </si>
  <si>
    <t>รพ.วัดญาณสังวราราม</t>
  </si>
  <si>
    <t>10821</t>
  </si>
  <si>
    <t>รพ.พานทอง</t>
  </si>
  <si>
    <t>10822</t>
  </si>
  <si>
    <t>รพ.พนัสนิคม</t>
  </si>
  <si>
    <t>10823</t>
  </si>
  <si>
    <t>รพ.แหลมฉบัง</t>
  </si>
  <si>
    <t>10824</t>
  </si>
  <si>
    <t>รพ.เกาะสีชัง</t>
  </si>
  <si>
    <t>10825</t>
  </si>
  <si>
    <t>รพ.สัตหีบ</t>
  </si>
  <si>
    <t>10826</t>
  </si>
  <si>
    <t>รพ.บ่อทอง</t>
  </si>
  <si>
    <t>22670</t>
  </si>
  <si>
    <t>คลินิกหมอครอบครัว ศูนย์สุขภาพชุมชนเมืองชลบุรี</t>
  </si>
  <si>
    <t>28006</t>
  </si>
  <si>
    <t>รพ.เกาะจันทร์</t>
  </si>
  <si>
    <t>ชลบุรี Total</t>
  </si>
  <si>
    <t>2100</t>
  </si>
  <si>
    <t>ระยอง</t>
  </si>
  <si>
    <t>10663</t>
  </si>
  <si>
    <t>รพ.ระยอง</t>
  </si>
  <si>
    <t>10827</t>
  </si>
  <si>
    <t>รพ.เฉลิมพระเกียรติ สมเด็จพระเทพรัตนราชสุดาฯ สยามบรมราชกุมารี ระยอง</t>
  </si>
  <si>
    <t>10828</t>
  </si>
  <si>
    <t>รพ.บ้านฉาง</t>
  </si>
  <si>
    <t>10829</t>
  </si>
  <si>
    <t>รพ.แกลง</t>
  </si>
  <si>
    <t>10830</t>
  </si>
  <si>
    <t>รพ.วังจันทร์</t>
  </si>
  <si>
    <t>10831</t>
  </si>
  <si>
    <t>รพ.บ้านค่าย</t>
  </si>
  <si>
    <t>10832</t>
  </si>
  <si>
    <t>รพ.ปลวกแดง</t>
  </si>
  <si>
    <t>22734</t>
  </si>
  <si>
    <t>รพ.เขาชะเมา เฉลิมพระเกียรติ 80 พรรษา</t>
  </si>
  <si>
    <t>23962</t>
  </si>
  <si>
    <t>รพ.นิคมพัฒนา</t>
  </si>
  <si>
    <t>ระยอง Total</t>
  </si>
  <si>
    <t>2200</t>
  </si>
  <si>
    <t>จันทบุรี</t>
  </si>
  <si>
    <t>10664</t>
  </si>
  <si>
    <t>รพ.พระปกเกล้า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</si>
  <si>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</si>
  <si>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</si>
  <si>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</si>
  <si>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</si>
  <si>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</si>
  <si>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</si>
  <si>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</si>
  <si>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</si>
  <si>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</si>
  <si>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</si>
  <si>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</si>
  <si>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</si>
  <si>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10840</t>
  </si>
  <si>
    <t>รพ.แหลมสิงห์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</si>
  <si>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</si>
  <si>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</si>
  <si>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</si>
  <si>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</si>
  <si>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</si>
  <si>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</si>
  <si>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</si>
  <si>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</si>
  <si>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จันทบุรี Total</t>
  </si>
  <si>
    <t>2300</t>
  </si>
  <si>
    <t>ตราด</t>
  </si>
  <si>
    <t>10696</t>
  </si>
  <si>
    <t>รพ.ตราด</t>
  </si>
  <si>
    <t>10845</t>
  </si>
  <si>
    <t>รพ.คลองใหญ่</t>
  </si>
  <si>
    <t>10846</t>
  </si>
  <si>
    <t>รพ.เขาสมิง</t>
  </si>
  <si>
    <t>10847</t>
  </si>
  <si>
    <t>รพ.บ่อไร่</t>
  </si>
  <si>
    <t>10848</t>
  </si>
  <si>
    <t>รพ.แหลมงอบ</t>
  </si>
  <si>
    <t>10849</t>
  </si>
  <si>
    <t>รพ.เกาะกูด</t>
  </si>
  <si>
    <t>13816</t>
  </si>
  <si>
    <t>รพ.เกาะช้าง</t>
  </si>
  <si>
    <t>ตราด Total</t>
  </si>
  <si>
    <t>2400</t>
  </si>
  <si>
    <t>ฉะเชิงเทรา</t>
  </si>
  <si>
    <t>10697</t>
  </si>
  <si>
    <t>รพ.พุทธโสธร</t>
  </si>
  <si>
    <t>10833</t>
  </si>
  <si>
    <t>รพ.ท่าตะเกียบ</t>
  </si>
  <si>
    <t>10850</t>
  </si>
  <si>
    <t>รพ.บางคล้า</t>
  </si>
  <si>
    <t>10851</t>
  </si>
  <si>
    <t>รพ.บางน้ำเปรี้ยว</t>
  </si>
  <si>
    <t>10852</t>
  </si>
  <si>
    <t>รพ.บางปะกง</t>
  </si>
  <si>
    <t>10853</t>
  </si>
  <si>
    <t>รพ.บ้านโพธิ์</t>
  </si>
  <si>
    <t>10854</t>
  </si>
  <si>
    <t>รพ.พนมสารคาม</t>
  </si>
  <si>
    <t>10855</t>
  </si>
  <si>
    <t>รพ.สนามชัยเขต</t>
  </si>
  <si>
    <t>10856</t>
  </si>
  <si>
    <t>รพ.แปลงยาว</t>
  </si>
  <si>
    <t>13747</t>
  </si>
  <si>
    <t>รพ.ราชสาส์น</t>
  </si>
  <si>
    <t>31327</t>
  </si>
  <si>
    <t>รพ.คลองเขื่อน</t>
  </si>
  <si>
    <t>ฉะเชิงเทรา Total</t>
  </si>
  <si>
    <t>2500</t>
  </si>
  <si>
    <t>ปราจีนบุรี</t>
  </si>
  <si>
    <t>10665</t>
  </si>
  <si>
    <t>รพ.เจ้าพระยาอภัยภูเบศร</t>
  </si>
  <si>
    <t>10857</t>
  </si>
  <si>
    <t>รพ.กบินทร์บุรี</t>
  </si>
  <si>
    <t>10858</t>
  </si>
  <si>
    <t>รพ.นาดี</t>
  </si>
  <si>
    <t>10859</t>
  </si>
  <si>
    <t>รพ.บ้านสร้าง</t>
  </si>
  <si>
    <t>10860</t>
  </si>
  <si>
    <t>รพ.ประจันตคาม</t>
  </si>
  <si>
    <t>10861</t>
  </si>
  <si>
    <t>รพ.ศรีมหาโพธิ</t>
  </si>
  <si>
    <t>10862</t>
  </si>
  <si>
    <t>รพ.ศรีมโหสถ</t>
  </si>
  <si>
    <t>ปราจีนบุรี Total</t>
  </si>
  <si>
    <t>2700</t>
  </si>
  <si>
    <t>สระแก้ว</t>
  </si>
  <si>
    <t>10699</t>
  </si>
  <si>
    <t>รพร.สระแก้ว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</si>
  <si>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</si>
  <si>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</si>
  <si>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</si>
  <si>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</si>
  <si>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</si>
  <si>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</si>
  <si>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</si>
  <si>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</si>
  <si>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</si>
  <si>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</si>
  <si>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13817</t>
  </si>
  <si>
    <t>รพ.เขาฉกรรจ์</t>
  </si>
  <si>
    <t>28849</t>
  </si>
  <si>
    <t>รพ.วังสมบูรณ์</t>
  </si>
  <si>
    <t>28850</t>
  </si>
  <si>
    <t>รพ.โคกสูง</t>
  </si>
  <si>
    <t>สระแก้ว Total</t>
  </si>
  <si>
    <t>07</t>
  </si>
  <si>
    <t>4000</t>
  </si>
  <si>
    <t>ขอนแก่น</t>
  </si>
  <si>
    <t>10670</t>
  </si>
  <si>
    <t>รพ.ขอนแก่น</t>
  </si>
  <si>
    <t>10995</t>
  </si>
  <si>
    <t>รพ.บ้านฝาง</t>
  </si>
  <si>
    <t>10996</t>
  </si>
  <si>
    <t>รพ.พระยืน</t>
  </si>
  <si>
    <t>10997</t>
  </si>
  <si>
    <t>รพ.หนองเรือ</t>
  </si>
  <si>
    <t>10998</t>
  </si>
  <si>
    <t>รพ.ชุมแพ</t>
  </si>
  <si>
    <t>10999</t>
  </si>
  <si>
    <t>รพ.สีชมพู</t>
  </si>
  <si>
    <t>11000</t>
  </si>
  <si>
    <t>รพ.น้ำพอง</t>
  </si>
  <si>
    <t>11001</t>
  </si>
  <si>
    <t>รพ.อุบลรัตน์</t>
  </si>
  <si>
    <t>11002</t>
  </si>
  <si>
    <t>รพ.บ้านไผ่</t>
  </si>
  <si>
    <t>11003</t>
  </si>
  <si>
    <t>รพ.เปือยน้อย</t>
  </si>
  <si>
    <t>11004</t>
  </si>
  <si>
    <t>รพ.พล</t>
  </si>
  <si>
    <t>11005</t>
  </si>
  <si>
    <t>รพ.แวงใหญ่</t>
  </si>
  <si>
    <t>11006</t>
  </si>
  <si>
    <t>รพ.แวงน้อย</t>
  </si>
  <si>
    <t>11007</t>
  </si>
  <si>
    <t>รพ.หนองสองห้อง</t>
  </si>
  <si>
    <t>11008</t>
  </si>
  <si>
    <t>รพ.ภูเวียง</t>
  </si>
  <si>
    <t>11009</t>
  </si>
  <si>
    <t>รพ.มัญจาคีรี</t>
  </si>
  <si>
    <t>11010</t>
  </si>
  <si>
    <t>รพ.ชนบท</t>
  </si>
  <si>
    <t>11011</t>
  </si>
  <si>
    <t>รพ.เขาสวนกวาง</t>
  </si>
  <si>
    <t>11012</t>
  </si>
  <si>
    <t>รพ.ภูผาม่าน</t>
  </si>
  <si>
    <t>11445</t>
  </si>
  <si>
    <t>รพร.กระนวน</t>
  </si>
  <si>
    <t>12275</t>
  </si>
  <si>
    <t>รพ.สิรินธร(ภาคตะวันออกเฉียงเหนือ)</t>
  </si>
  <si>
    <t>14132</t>
  </si>
  <si>
    <t>รพ.ซำสูง</t>
  </si>
  <si>
    <t>77649</t>
  </si>
  <si>
    <t>รพ.หนองนาคำ</t>
  </si>
  <si>
    <t>77650</t>
  </si>
  <si>
    <t>รพ.เวียงเก่า</t>
  </si>
  <si>
    <t>77651</t>
  </si>
  <si>
    <t>รพ.โคกโพธิ์ไชย</t>
  </si>
  <si>
    <t>77652</t>
  </si>
  <si>
    <t>รพ.โนนศิลา</t>
  </si>
  <si>
    <t>ขอนแก่น Total</t>
  </si>
  <si>
    <t>4400</t>
  </si>
  <si>
    <t>มหาสารคาม</t>
  </si>
  <si>
    <t>10707</t>
  </si>
  <si>
    <t>รพ.มหาสารคาม</t>
  </si>
  <si>
    <t>11051</t>
  </si>
  <si>
    <t>รพ.แกดำ</t>
  </si>
  <si>
    <t>11052</t>
  </si>
  <si>
    <t>รพ.โกสุมพิสัย</t>
  </si>
  <si>
    <t>11053</t>
  </si>
  <si>
    <t>รพ.กันทรวิชัย</t>
  </si>
  <si>
    <t>11054</t>
  </si>
  <si>
    <t>รพ.เชียงยืน</t>
  </si>
  <si>
    <t>11055</t>
  </si>
  <si>
    <t>รพ.บรบือ</t>
  </si>
  <si>
    <t>11056</t>
  </si>
  <si>
    <t>รพ.นาเชือก</t>
  </si>
  <si>
    <t>11057</t>
  </si>
  <si>
    <t>รพ.พยัคฆภูมิพิสัย</t>
  </si>
  <si>
    <t>11058</t>
  </si>
  <si>
    <t>รพ.วาปีปทุม</t>
  </si>
  <si>
    <t>11059</t>
  </si>
  <si>
    <t>รพ.นาดูน</t>
  </si>
  <si>
    <t>11060</t>
  </si>
  <si>
    <t>รพ.ยางสีสุราช</t>
  </si>
  <si>
    <t>24704</t>
  </si>
  <si>
    <t>รพ.กุดรัง</t>
  </si>
  <si>
    <t>28843</t>
  </si>
  <si>
    <t>รพ.ชื่นชม</t>
  </si>
  <si>
    <t>มหาสารคาม Total</t>
  </si>
  <si>
    <t>4500</t>
  </si>
  <si>
    <t>ร้อยเอ็ด</t>
  </si>
  <si>
    <t>10708</t>
  </si>
  <si>
    <t>รพ.ร้อยเอ็ด</t>
  </si>
  <si>
    <t>11061</t>
  </si>
  <si>
    <t>รพ.เกษตรวิสัย</t>
  </si>
  <si>
    <t>11062</t>
  </si>
  <si>
    <t>รพ.ปทุมรัตต์</t>
  </si>
  <si>
    <t>11063</t>
  </si>
  <si>
    <t>รพ.จตุรพักตรพิมาน</t>
  </si>
  <si>
    <t>11064</t>
  </si>
  <si>
    <t>รพ.ธวัชบุรี</t>
  </si>
  <si>
    <t>11065</t>
  </si>
  <si>
    <t>รพ.พนมไพร</t>
  </si>
  <si>
    <t>11066</t>
  </si>
  <si>
    <t>รพ.โพนทอง</t>
  </si>
  <si>
    <t>11067</t>
  </si>
  <si>
    <t>รพ.โพธิ์ชัย</t>
  </si>
  <si>
    <t>11068</t>
  </si>
  <si>
    <t>รพ.หนองพอก</t>
  </si>
  <si>
    <t>11069</t>
  </si>
  <si>
    <t>รพ.เสลภูมิ</t>
  </si>
  <si>
    <t>11070</t>
  </si>
  <si>
    <t>รพ.สุวรรณภูมิ</t>
  </si>
  <si>
    <t>11071</t>
  </si>
  <si>
    <t>รพ.เมืองสรวง</t>
  </si>
  <si>
    <t>11072</t>
  </si>
  <si>
    <t>รพ.โพนทราย</t>
  </si>
  <si>
    <t>11073</t>
  </si>
  <si>
    <t>รพ.อาจสามารถ</t>
  </si>
  <si>
    <t>11074</t>
  </si>
  <si>
    <t>รพ.เมยวดี</t>
  </si>
  <si>
    <t>11075</t>
  </si>
  <si>
    <t>รพ.ศรีสมเด็จ</t>
  </si>
  <si>
    <t>11076</t>
  </si>
  <si>
    <t>รพ.จังหาร</t>
  </si>
  <si>
    <t>27988</t>
  </si>
  <si>
    <t>รพ.ทุ่งเขาหลวง</t>
  </si>
  <si>
    <t>27989</t>
  </si>
  <si>
    <t>รพ.เชียงขวัญ</t>
  </si>
  <si>
    <t>27990</t>
  </si>
  <si>
    <t>รพ.หนองฮี</t>
  </si>
  <si>
    <t>ร้อยเอ็ด Total</t>
  </si>
  <si>
    <t>4600</t>
  </si>
  <si>
    <t>กาฬสินธุ์</t>
  </si>
  <si>
    <t>10709</t>
  </si>
  <si>
    <t>รพ.กาฬสินธุ์</t>
  </si>
  <si>
    <t>11077</t>
  </si>
  <si>
    <t>รพ.นามน</t>
  </si>
  <si>
    <t>11078</t>
  </si>
  <si>
    <t>รพ.กมลาไสย</t>
  </si>
  <si>
    <t>11079</t>
  </si>
  <si>
    <t>รพ.ร่องคำ</t>
  </si>
  <si>
    <t>11080</t>
  </si>
  <si>
    <t>รพ.เขาวง</t>
  </si>
  <si>
    <t>11081</t>
  </si>
  <si>
    <t>รพ.ยางตลาด</t>
  </si>
  <si>
    <t>11082</t>
  </si>
  <si>
    <t>รพ.ห้วยเม็ก</t>
  </si>
  <si>
    <t>11083</t>
  </si>
  <si>
    <t>รพ.สหัสขันธ์</t>
  </si>
  <si>
    <t>11084</t>
  </si>
  <si>
    <t>รพ.คำม่วง</t>
  </si>
  <si>
    <t>11085</t>
  </si>
  <si>
    <t>รพ.ท่าคันโท</t>
  </si>
  <si>
    <t>11086</t>
  </si>
  <si>
    <t>รพ.หนองกุงศรี</t>
  </si>
  <si>
    <t>11087</t>
  </si>
  <si>
    <t>รพ.สมเด็จ</t>
  </si>
  <si>
    <t>11088</t>
  </si>
  <si>
    <t>รพ.ห้วยผึ้ง</t>
  </si>
  <si>
    <t>11449</t>
  </si>
  <si>
    <t>รพร.กุฉินารายณ์</t>
  </si>
  <si>
    <t>28017</t>
  </si>
  <si>
    <t>รพ.นาคู</t>
  </si>
  <si>
    <t>28789</t>
  </si>
  <si>
    <t>รพ.ฆ้องชัย</t>
  </si>
  <si>
    <t>28790</t>
  </si>
  <si>
    <t>รพ.ดอนจาน</t>
  </si>
  <si>
    <t>28791</t>
  </si>
  <si>
    <t>รพ.สามชัย</t>
  </si>
  <si>
    <t>กาฬสินธุ์ Total</t>
  </si>
  <si>
    <t>08</t>
  </si>
  <si>
    <t>3800</t>
  </si>
  <si>
    <t>บึงกาฬ</t>
  </si>
  <si>
    <t>11040</t>
  </si>
  <si>
    <t>รพ.บึงกาฬ</t>
  </si>
  <si>
    <t>11041</t>
  </si>
  <si>
    <t>รพ.พรเจริญ</t>
  </si>
  <si>
    <t>11043</t>
  </si>
  <si>
    <t>รพ.โซ่พิสัย</t>
  </si>
  <si>
    <t>11046</t>
  </si>
  <si>
    <t>รพ.เซกา</t>
  </si>
  <si>
    <t>11047</t>
  </si>
  <si>
    <t>รพ.ปากคาด</t>
  </si>
  <si>
    <t>11048</t>
  </si>
  <si>
    <t>รพ.บึงโขงหลง</t>
  </si>
  <si>
    <t>11049</t>
  </si>
  <si>
    <t>รพ.ศรีวิไล</t>
  </si>
  <si>
    <t>11050</t>
  </si>
  <si>
    <t>รพ.บุ่งคล้า</t>
  </si>
  <si>
    <t>บึงกาฬ Total</t>
  </si>
  <si>
    <t>3900</t>
  </si>
  <si>
    <t>หนองบัวลำภู</t>
  </si>
  <si>
    <t>10704</t>
  </si>
  <si>
    <t>รพ.หนองบัวลำภู</t>
  </si>
  <si>
    <t>10991</t>
  </si>
  <si>
    <t>รพ.นากลาง</t>
  </si>
  <si>
    <t>10992</t>
  </si>
  <si>
    <t>รพ.โนนสัง</t>
  </si>
  <si>
    <t>10993</t>
  </si>
  <si>
    <t>รพ.ศรีบุญเรือง</t>
  </si>
  <si>
    <t>10994</t>
  </si>
  <si>
    <t>รพ.สุวรรณคูหา</t>
  </si>
  <si>
    <t>23367</t>
  </si>
  <si>
    <t>รพ.นาวัง เฉลิมพระเกียรติ 80 พรรษา</t>
  </si>
  <si>
    <t>หนองบัวลำภู Total</t>
  </si>
  <si>
    <t>4100</t>
  </si>
  <si>
    <t>อุดรธานี</t>
  </si>
  <si>
    <t>10671</t>
  </si>
  <si>
    <t>รพ.อุดรธานี</t>
  </si>
  <si>
    <t>11013</t>
  </si>
  <si>
    <t>รพ.กุดจับ</t>
  </si>
  <si>
    <t>11014</t>
  </si>
  <si>
    <t>รพ.หนองวัวซอ</t>
  </si>
  <si>
    <t>11015</t>
  </si>
  <si>
    <t>รพ.กุมภวาปี</t>
  </si>
  <si>
    <t>11016</t>
  </si>
  <si>
    <t>รพ.ห้วยเกิ้ง</t>
  </si>
  <si>
    <t>11017</t>
  </si>
  <si>
    <t>รพ.โนนสะอาด</t>
  </si>
  <si>
    <t>11018</t>
  </si>
  <si>
    <t>รพ.หนองหาน</t>
  </si>
  <si>
    <t>11019</t>
  </si>
  <si>
    <t>รพ.ทุ่งฝน</t>
  </si>
  <si>
    <t>11020</t>
  </si>
  <si>
    <t>รพ.ไชยวาน</t>
  </si>
  <si>
    <t>11021</t>
  </si>
  <si>
    <t>รพ.ศรีธาตุ</t>
  </si>
  <si>
    <t>11022</t>
  </si>
  <si>
    <t>รพ.วังสามหมอ</t>
  </si>
  <si>
    <t>11023</t>
  </si>
  <si>
    <t>รพ.บ้านผือ</t>
  </si>
  <si>
    <t>11024</t>
  </si>
  <si>
    <t>รพ.น้ำโสม</t>
  </si>
  <si>
    <t>11025</t>
  </si>
  <si>
    <t>รพ.เพ็ญ</t>
  </si>
  <si>
    <t>11026</t>
  </si>
  <si>
    <t>รพ.สร้างคอม</t>
  </si>
  <si>
    <t>11027</t>
  </si>
  <si>
    <t>รพ.หนองแสง</t>
  </si>
  <si>
    <t>11028</t>
  </si>
  <si>
    <t>รพ.นายูง</t>
  </si>
  <si>
    <t>11029</t>
  </si>
  <si>
    <t>รพ.พิบูลย์รักษ์</t>
  </si>
  <si>
    <t>11446</t>
  </si>
  <si>
    <t>รพร.บ้านดุง</t>
  </si>
  <si>
    <t>25058</t>
  </si>
  <si>
    <t>รพ.กู่แก้ว</t>
  </si>
  <si>
    <t>25059</t>
  </si>
  <si>
    <t>รพ.ประจักษ์ศิลปาคม</t>
  </si>
  <si>
    <t>อุดรธานี Total</t>
  </si>
  <si>
    <t>4200</t>
  </si>
  <si>
    <t>เลย</t>
  </si>
  <si>
    <t>10705</t>
  </si>
  <si>
    <t>รพ.เลย</t>
  </si>
  <si>
    <t>11030</t>
  </si>
  <si>
    <t>รพ.นาด้วง</t>
  </si>
  <si>
    <t>11031</t>
  </si>
  <si>
    <t>รพ.เชียงคาน</t>
  </si>
  <si>
    <t>11032</t>
  </si>
  <si>
    <t>รพ.ปากชม</t>
  </si>
  <si>
    <t>11033</t>
  </si>
  <si>
    <t>รพ.นาแห้ว</t>
  </si>
  <si>
    <t>11034</t>
  </si>
  <si>
    <t>รพ.ภูเรือ</t>
  </si>
  <si>
    <t>11035</t>
  </si>
  <si>
    <t>รพ.ท่าลี่</t>
  </si>
  <si>
    <t>11036</t>
  </si>
  <si>
    <t>รพ.วังสะพุง</t>
  </si>
  <si>
    <t>11037</t>
  </si>
  <si>
    <t>รพ.ภูกระดึง</t>
  </si>
  <si>
    <t>11038</t>
  </si>
  <si>
    <t>รพ.ภูหลวง</t>
  </si>
  <si>
    <t>11039</t>
  </si>
  <si>
    <t>รพ.ผาขาว</t>
  </si>
  <si>
    <t>11447</t>
  </si>
  <si>
    <t>รพร.ด่านซ้าย</t>
  </si>
  <si>
    <t>14133</t>
  </si>
  <si>
    <t>รพ.เอราวัณ</t>
  </si>
  <si>
    <t>28861</t>
  </si>
  <si>
    <t>รพ.หนองหิน</t>
  </si>
  <si>
    <t>เลย Total</t>
  </si>
  <si>
    <t>4300</t>
  </si>
  <si>
    <t>หนองคาย</t>
  </si>
  <si>
    <t>10706</t>
  </si>
  <si>
    <t>รพ.หนองคาย</t>
  </si>
  <si>
    <t>11042</t>
  </si>
  <si>
    <t>รพ.โพนพิสัย</t>
  </si>
  <si>
    <t>11044</t>
  </si>
  <si>
    <t>รพ.ศรีเชียงใหม่</t>
  </si>
  <si>
    <t>11045</t>
  </si>
  <si>
    <t>รพ.สังคม</t>
  </si>
  <si>
    <t>11448</t>
  </si>
  <si>
    <t>รพร.ท่าบ่อ</t>
  </si>
  <si>
    <t>21356</t>
  </si>
  <si>
    <t>รพ.สระใคร</t>
  </si>
  <si>
    <t>28778</t>
  </si>
  <si>
    <t>รพ.โพธิ์ตาก</t>
  </si>
  <si>
    <t>28811</t>
  </si>
  <si>
    <t>รพ.เฝ้าไร่</t>
  </si>
  <si>
    <t>28815</t>
  </si>
  <si>
    <t>รพ.รัตนวาปี</t>
  </si>
  <si>
    <t>หนองคาย Total</t>
  </si>
  <si>
    <t>4700</t>
  </si>
  <si>
    <t>สกลนคร</t>
  </si>
  <si>
    <t>10710</t>
  </si>
  <si>
    <t>รพ.สกลนคร</t>
  </si>
  <si>
    <t>11089</t>
  </si>
  <si>
    <t>รพ.กุสุมาลย์</t>
  </si>
  <si>
    <t>11090</t>
  </si>
  <si>
    <t>รพ.กุดบาก</t>
  </si>
  <si>
    <t>11091</t>
  </si>
  <si>
    <t>รพ.พระอาจารย์ฝั้นอาจาโร</t>
  </si>
  <si>
    <t>11092</t>
  </si>
  <si>
    <t>รพ.พังโคน</t>
  </si>
  <si>
    <t>11093</t>
  </si>
  <si>
    <t>รพ.วาริชภูมิ</t>
  </si>
  <si>
    <t>11094</t>
  </si>
  <si>
    <t>รพ.นิคมน้ำอูน</t>
  </si>
  <si>
    <t>11095</t>
  </si>
  <si>
    <t>รพ.วานรนิวาส</t>
  </si>
  <si>
    <t>11096</t>
  </si>
  <si>
    <t>รพ.คำตากล้า</t>
  </si>
  <si>
    <t>11097</t>
  </si>
  <si>
    <t>รพ.บ้านม่วง</t>
  </si>
  <si>
    <t>11098</t>
  </si>
  <si>
    <t>รพ.อากาศอำนวย</t>
  </si>
  <si>
    <t>11099</t>
  </si>
  <si>
    <t>รพ.ส่องดาว</t>
  </si>
  <si>
    <t>11100</t>
  </si>
  <si>
    <t>รพ.เต่างอย</t>
  </si>
  <si>
    <t>11101</t>
  </si>
  <si>
    <t>รพ.โคกศรีสุพรรณ</t>
  </si>
  <si>
    <t>11102</t>
  </si>
  <si>
    <t>รพ.เจริญศิลป์</t>
  </si>
  <si>
    <t>11103</t>
  </si>
  <si>
    <t>รพ.โพนนาแก้ว</t>
  </si>
  <si>
    <t>11450</t>
  </si>
  <si>
    <t>รพร.สว่างแดนดิน</t>
  </si>
  <si>
    <t>21323</t>
  </si>
  <si>
    <t>รพ.พระอาจารย์แบน  ธนากโร</t>
  </si>
  <si>
    <t>สกลนคร Total</t>
  </si>
  <si>
    <t>4800</t>
  </si>
  <si>
    <t>นครพนม</t>
  </si>
  <si>
    <t>10711</t>
  </si>
  <si>
    <t>รพ.นครพนม</t>
  </si>
  <si>
    <t>11104</t>
  </si>
  <si>
    <t>รพ.ปลาปาก</t>
  </si>
  <si>
    <t>11105</t>
  </si>
  <si>
    <t>รพ.ท่าอุเทน</t>
  </si>
  <si>
    <t>11106</t>
  </si>
  <si>
    <t>รพ.บ้านแพง</t>
  </si>
  <si>
    <t>11107</t>
  </si>
  <si>
    <t>รพ.นาทม</t>
  </si>
  <si>
    <t>11108</t>
  </si>
  <si>
    <t>รพ.เรณูนคร</t>
  </si>
  <si>
    <t>11109</t>
  </si>
  <si>
    <t>รพ.นาแก</t>
  </si>
  <si>
    <t>11110</t>
  </si>
  <si>
    <t>รพ.ศรีสงคราม</t>
  </si>
  <si>
    <t>11111</t>
  </si>
  <si>
    <t>รพ.นาหว้า</t>
  </si>
  <si>
    <t>11112</t>
  </si>
  <si>
    <t>รพ.โพนสวรรค์</t>
  </si>
  <si>
    <t>11451</t>
  </si>
  <si>
    <t>รพร.ธาตุพนม</t>
  </si>
  <si>
    <t>40840</t>
  </si>
  <si>
    <t>รพ.วังยาง</t>
  </si>
  <si>
    <t>นครพนม Total</t>
  </si>
  <si>
    <t>09</t>
  </si>
  <si>
    <t>3000</t>
  </si>
  <si>
    <t>นครราชสีมา</t>
  </si>
  <si>
    <t>02548</t>
  </si>
  <si>
    <t>รพ.สต.ศรีษะละเลิง หมู่ที่ 07 ตำบลบ้านใหม่</t>
  </si>
  <si>
    <t>10666</t>
  </si>
  <si>
    <t>รพ.มหาราชนครราชสีมา</t>
  </si>
  <si>
    <t>10871</t>
  </si>
  <si>
    <t>รพ.ครบุรี</t>
  </si>
  <si>
    <t>10872</t>
  </si>
  <si>
    <t>รพ.เสิงสาง</t>
  </si>
  <si>
    <t>10873</t>
  </si>
  <si>
    <t>รพ.คง</t>
  </si>
  <si>
    <t>10874</t>
  </si>
  <si>
    <t>รพ.บ้านเหลื่อม</t>
  </si>
  <si>
    <t>10875</t>
  </si>
  <si>
    <t>รพ.จักราช</t>
  </si>
  <si>
    <t>10876</t>
  </si>
  <si>
    <t>รพ.โชคชัย</t>
  </si>
  <si>
    <t>10877</t>
  </si>
  <si>
    <t>รพ.ด่านขุนทด</t>
  </si>
  <si>
    <t>10878</t>
  </si>
  <si>
    <t>รพ.โนนไทย</t>
  </si>
  <si>
    <t>10879</t>
  </si>
  <si>
    <t>รพ.โนนสูง</t>
  </si>
  <si>
    <t>10880</t>
  </si>
  <si>
    <t>รพ.ขามสะแกแสง</t>
  </si>
  <si>
    <t>10881</t>
  </si>
  <si>
    <t>รพ.บัวใหญ่</t>
  </si>
  <si>
    <t>10882</t>
  </si>
  <si>
    <t>รพ.ประทาย</t>
  </si>
  <si>
    <t>10883</t>
  </si>
  <si>
    <t>รพ.ปักธงชัย</t>
  </si>
  <si>
    <t>10884</t>
  </si>
  <si>
    <t>รพ.พิมาย</t>
  </si>
  <si>
    <t>10885</t>
  </si>
  <si>
    <t>รพ.ห้วยแถลง</t>
  </si>
  <si>
    <t>10886</t>
  </si>
  <si>
    <t>รพ.ชุมพวง</t>
  </si>
  <si>
    <t>10887</t>
  </si>
  <si>
    <t>รพ.สูงเนิน</t>
  </si>
  <si>
    <t>10888</t>
  </si>
  <si>
    <t>รพ.ขามทะเลสอ</t>
  </si>
  <si>
    <t>10889</t>
  </si>
  <si>
    <t>รพ.สีคิ้ว</t>
  </si>
  <si>
    <t>10890</t>
  </si>
  <si>
    <t>รพ.ปากช่องนานา</t>
  </si>
  <si>
    <t>10891</t>
  </si>
  <si>
    <t>รพ.หนองบุญมาก</t>
  </si>
  <si>
    <t>10892</t>
  </si>
  <si>
    <t>รพ.แก้งสนามนาง</t>
  </si>
  <si>
    <t>10893</t>
  </si>
  <si>
    <t>รพ.โนนแดง</t>
  </si>
  <si>
    <t>10894</t>
  </si>
  <si>
    <t>รพ.วังน้ำเขียว</t>
  </si>
  <si>
    <t>11602</t>
  </si>
  <si>
    <t>รพ.เฉลิมพระเกียรติสมเด็จย่า 100 ปี</t>
  </si>
  <si>
    <t>11608</t>
  </si>
  <si>
    <t>รพ.ลำทะเมนชัย</t>
  </si>
  <si>
    <t>14697</t>
  </si>
  <si>
    <t>ศูนย์แพทย์ชุมชนเมือง13</t>
  </si>
  <si>
    <t>14834</t>
  </si>
  <si>
    <t>ศูนย์แพทย์ชุมชนเมือง1 หัวทะเล</t>
  </si>
  <si>
    <t>22456</t>
  </si>
  <si>
    <t>รพ.พระทองคำ เฉลิมพระเกียรติ 80 พรรษา</t>
  </si>
  <si>
    <t>23839</t>
  </si>
  <si>
    <t>รพ.เทพรัตน์นครราชสีมา</t>
  </si>
  <si>
    <t>24692</t>
  </si>
  <si>
    <t>27839</t>
  </si>
  <si>
    <t>รพ.บัวลาย</t>
  </si>
  <si>
    <t>27840</t>
  </si>
  <si>
    <t>รพ.สีดา</t>
  </si>
  <si>
    <t>27841</t>
  </si>
  <si>
    <t>รพ.เทพารักษ์</t>
  </si>
  <si>
    <t>นครราชสีมา Total</t>
  </si>
  <si>
    <t>3100</t>
  </si>
  <si>
    <t>บุรีรัมย์</t>
  </si>
  <si>
    <t>02876</t>
  </si>
  <si>
    <t>รพ.สต.บ้านหัววัว หมู่ที่ 04 ตำบลเสม็ด</t>
  </si>
  <si>
    <t>02877</t>
  </si>
  <si>
    <t>รพ.สต.บ้านบัว หมู่ที่ 01 ตำบลบ้านบัว</t>
  </si>
  <si>
    <t>02878</t>
  </si>
  <si>
    <t>รพ.สต.บ้านบุลาว หมู่ที่ 02 ตำบลสะแกโพรง</t>
  </si>
  <si>
    <t>02881</t>
  </si>
  <si>
    <t>รพ.สต.บ้านยาง หมู่ที่ 04 ตำบลบ้านยาง</t>
  </si>
  <si>
    <t>02892</t>
  </si>
  <si>
    <t>รพ.สต.บ้านโคกกลาง หมู่ที่ 08 ตำบลกลันทา</t>
  </si>
  <si>
    <t>10667</t>
  </si>
  <si>
    <t>รพ.บุรีรัมย์</t>
  </si>
  <si>
    <t>10895</t>
  </si>
  <si>
    <t>รพ.คูเมือง</t>
  </si>
  <si>
    <t>10896</t>
  </si>
  <si>
    <t>รพ.กระสัง</t>
  </si>
  <si>
    <t>10897</t>
  </si>
  <si>
    <t>รพ.นางรอง</t>
  </si>
  <si>
    <t>10898</t>
  </si>
  <si>
    <t>รพ.หนองกี่</t>
  </si>
  <si>
    <t>10899</t>
  </si>
  <si>
    <t>รพ.ละหานทราย</t>
  </si>
  <si>
    <t>10900</t>
  </si>
  <si>
    <t>รพ.ประโคนชัย</t>
  </si>
  <si>
    <t>10901</t>
  </si>
  <si>
    <t>รพ.บ้านกรวด</t>
  </si>
  <si>
    <t>10902</t>
  </si>
  <si>
    <t>รพ.พุทไธสง</t>
  </si>
  <si>
    <t>10904</t>
  </si>
  <si>
    <t>รพ.ลำปลายมาศ</t>
  </si>
  <si>
    <t>10905</t>
  </si>
  <si>
    <t>รพ.สตึก</t>
  </si>
  <si>
    <t>10906</t>
  </si>
  <si>
    <t>รพ.ปะคำ</t>
  </si>
  <si>
    <t>10907</t>
  </si>
  <si>
    <t>รพ.นาโพธิ์</t>
  </si>
  <si>
    <t>10908</t>
  </si>
  <si>
    <t>รพ.หนองหงส์</t>
  </si>
  <si>
    <t>10909</t>
  </si>
  <si>
    <t>รพ.พลับพลาชัย</t>
  </si>
  <si>
    <t>10910</t>
  </si>
  <si>
    <t>รพ.ห้วยราช</t>
  </si>
  <si>
    <t>10911</t>
  </si>
  <si>
    <t>รพ.โนนสุวรรณ</t>
  </si>
  <si>
    <t>10912</t>
  </si>
  <si>
    <t>รพ.ชำนิ</t>
  </si>
  <si>
    <t>10913</t>
  </si>
  <si>
    <t>รพ.บ้านใหม่ไชยพจน์</t>
  </si>
  <si>
    <t>10914</t>
  </si>
  <si>
    <t>รพ.โนนดินแดง</t>
  </si>
  <si>
    <t>11619</t>
  </si>
  <si>
    <t>23578</t>
  </si>
  <si>
    <t>รพ.แคนดงเฉลิมพระเกียรติ 80 พรรษา</t>
  </si>
  <si>
    <t>28020</t>
  </si>
  <si>
    <t>รพ.บ้านด่าน</t>
  </si>
  <si>
    <t>บุรีรัมย์ Total</t>
  </si>
  <si>
    <t>3200</t>
  </si>
  <si>
    <t>สุรินทร์</t>
  </si>
  <si>
    <t>10668</t>
  </si>
  <si>
    <t>รพ.สุรินทร์</t>
  </si>
  <si>
    <t>10915</t>
  </si>
  <si>
    <t>รพ.ชุมพลบุรี</t>
  </si>
  <si>
    <t>10916</t>
  </si>
  <si>
    <t>รพ.ท่าตูม</t>
  </si>
  <si>
    <t>10917</t>
  </si>
  <si>
    <t>รพ.จอมพระ</t>
  </si>
  <si>
    <t>10918</t>
  </si>
  <si>
    <t>รพ.ปราสาท</t>
  </si>
  <si>
    <t>10919</t>
  </si>
  <si>
    <t>รพ.กาบเชิง</t>
  </si>
  <si>
    <t>10920</t>
  </si>
  <si>
    <t>รพ.รัตนบุรี</t>
  </si>
  <si>
    <t>10921</t>
  </si>
  <si>
    <t>รพ.สนม</t>
  </si>
  <si>
    <t>10922</t>
  </si>
  <si>
    <t>รพ.ศีขรภูมิ</t>
  </si>
  <si>
    <t>10923</t>
  </si>
  <si>
    <t>รพ.สังขะ</t>
  </si>
  <si>
    <t>10924</t>
  </si>
  <si>
    <t>รพ.ลำดวน</t>
  </si>
  <si>
    <t>10925</t>
  </si>
  <si>
    <t>รพ.สำโรงทาบ</t>
  </si>
  <si>
    <t>10926</t>
  </si>
  <si>
    <t>รพ.บัวเชด</t>
  </si>
  <si>
    <t>22302</t>
  </si>
  <si>
    <t>รพ.พนมดงรัก เฉลิมพระเกียรติ 80 พรรษา</t>
  </si>
  <si>
    <t>27842</t>
  </si>
  <si>
    <t>รพ.เขวาสินรินทร์</t>
  </si>
  <si>
    <t>27843</t>
  </si>
  <si>
    <t>รพ.ศรีณรงค์</t>
  </si>
  <si>
    <t>27844</t>
  </si>
  <si>
    <t>รพ.โนนนารายณ์</t>
  </si>
  <si>
    <t>สุรินทร์ Total</t>
  </si>
  <si>
    <t>3600</t>
  </si>
  <si>
    <t>ชัยภูมิ</t>
  </si>
  <si>
    <t>04007</t>
  </si>
  <si>
    <t>รพ.ซับใหญ่</t>
  </si>
  <si>
    <t>10702</t>
  </si>
  <si>
    <t>รพ.ชัยภูมิ</t>
  </si>
  <si>
    <t>10970</t>
  </si>
  <si>
    <t>รพ.บ้านเขว้า</t>
  </si>
  <si>
    <t>10971</t>
  </si>
  <si>
    <t>รพ.คอนสวรรค์</t>
  </si>
  <si>
    <t>10972</t>
  </si>
  <si>
    <t>รพ.เกษตรสมบูรณ์</t>
  </si>
  <si>
    <t>10973</t>
  </si>
  <si>
    <t>รพ.หนองบัวแดง</t>
  </si>
  <si>
    <t>10974</t>
  </si>
  <si>
    <t>รพ.จัตุรัส</t>
  </si>
  <si>
    <t>10975</t>
  </si>
  <si>
    <t>รพ.บำเหน็จณรงค์</t>
  </si>
  <si>
    <t>10976</t>
  </si>
  <si>
    <t>รพ.หนองบัวระเหว</t>
  </si>
  <si>
    <t>10977</t>
  </si>
  <si>
    <t>รพ.เทพสถิต</t>
  </si>
  <si>
    <t>10978</t>
  </si>
  <si>
    <t>รพ.ภูเขียวเฉลิมพระเกียรติ</t>
  </si>
  <si>
    <t>10979</t>
  </si>
  <si>
    <t>รพ.บ้านแท่น</t>
  </si>
  <si>
    <t>10980</t>
  </si>
  <si>
    <t>รพ.แก้งคร้อ</t>
  </si>
  <si>
    <t>10981</t>
  </si>
  <si>
    <t>รพ.คอนสาร</t>
  </si>
  <si>
    <t>10982</t>
  </si>
  <si>
    <t>รพ.ภักดีชุมพล</t>
  </si>
  <si>
    <t>10983</t>
  </si>
  <si>
    <t>รพ.เนินสง่า</t>
  </si>
  <si>
    <t>ชัยภูมิ Total</t>
  </si>
  <si>
    <t>10</t>
  </si>
  <si>
    <t>3300</t>
  </si>
  <si>
    <t>ศรีสะเกษ</t>
  </si>
  <si>
    <t>03398</t>
  </si>
  <si>
    <t>รพ.สต.บ้านพรานเหนือ หมู่ที่ 02 ตำบลพราน</t>
  </si>
  <si>
    <t>10700</t>
  </si>
  <si>
    <t>รพ.ศรีสะเกษ</t>
  </si>
  <si>
    <t>10927</t>
  </si>
  <si>
    <t>รพ.ยางชุมน้อย</t>
  </si>
  <si>
    <t>10928</t>
  </si>
  <si>
    <t>รพ.กันทรารมย์</t>
  </si>
  <si>
    <t>10929</t>
  </si>
  <si>
    <t>รพ.กันทรลักษ์</t>
  </si>
  <si>
    <t>10930</t>
  </si>
  <si>
    <t>รพ.ขุขันธ์</t>
  </si>
  <si>
    <t>10931</t>
  </si>
  <si>
    <t>รพ.ไพรบึง</t>
  </si>
  <si>
    <t>10932</t>
  </si>
  <si>
    <t>รพ.ปรางค์กู่</t>
  </si>
  <si>
    <t>10933</t>
  </si>
  <si>
    <t>รพ.ขุนหาญ</t>
  </si>
  <si>
    <t>10934</t>
  </si>
  <si>
    <t>รพ.ราษีไศล</t>
  </si>
  <si>
    <t>10935</t>
  </si>
  <si>
    <t>รพ.อุทุมพรพิสัย</t>
  </si>
  <si>
    <t>10936</t>
  </si>
  <si>
    <t>รพ.บึงบูรพ์</t>
  </si>
  <si>
    <t>10937</t>
  </si>
  <si>
    <t>รพ.ห้วยทับทัน</t>
  </si>
  <si>
    <t>10938</t>
  </si>
  <si>
    <t>รพ.โนนคูณ</t>
  </si>
  <si>
    <t>10939</t>
  </si>
  <si>
    <t>รพ.ศรีรัตนะ</t>
  </si>
  <si>
    <t>10940</t>
  </si>
  <si>
    <t>รพ.วังหิน</t>
  </si>
  <si>
    <t>10941</t>
  </si>
  <si>
    <t>รพ.น้ำเกลี้ยง</t>
  </si>
  <si>
    <t>10942</t>
  </si>
  <si>
    <t>รพ.ภูสิงห์</t>
  </si>
  <si>
    <t>10943</t>
  </si>
  <si>
    <t>รพ.เมืองจันทร์</t>
  </si>
  <si>
    <t>23125</t>
  </si>
  <si>
    <t>รพ.เบญจลักษ์เฉลิมพระเกียรติ 80 พรรษา</t>
  </si>
  <si>
    <t>28014</t>
  </si>
  <si>
    <t>รพ.พยุห์</t>
  </si>
  <si>
    <t>28015</t>
  </si>
  <si>
    <t>รพ.โพธิ์ศรีสุวรรณ</t>
  </si>
  <si>
    <t>28016</t>
  </si>
  <si>
    <t>รพ.ศิลาลาด</t>
  </si>
  <si>
    <t>ศรีสะเกษ Total</t>
  </si>
  <si>
    <t>3400</t>
  </si>
  <si>
    <t>อุบลราชธานี</t>
  </si>
  <si>
    <t>10669</t>
  </si>
  <si>
    <t>รพ.สรรพสิทธิประสงค์</t>
  </si>
  <si>
    <t>15246</t>
  </si>
  <si>
    <t>ศูนย์สุขภาพชุมชนชยางกูร 28</t>
  </si>
  <si>
    <t>10944</t>
  </si>
  <si>
    <t>รพ.ศรีเมืองใหม่</t>
  </si>
  <si>
    <t>10945</t>
  </si>
  <si>
    <t>รพ.โขงเจียม</t>
  </si>
  <si>
    <t>10946</t>
  </si>
  <si>
    <t>รพ.เขื่องใน</t>
  </si>
  <si>
    <t>10947</t>
  </si>
  <si>
    <t>รพ.เขมราฐ</t>
  </si>
  <si>
    <t>10948</t>
  </si>
  <si>
    <t>รพ.นาจะหลวย</t>
  </si>
  <si>
    <t>10949</t>
  </si>
  <si>
    <t>รพ.น้ำยืน</t>
  </si>
  <si>
    <t>10950</t>
  </si>
  <si>
    <t>รพ.บุณฑริก</t>
  </si>
  <si>
    <t>10951</t>
  </si>
  <si>
    <t>รพ.ตระการพืชผล</t>
  </si>
  <si>
    <t>10952</t>
  </si>
  <si>
    <t>รพ.กุดข้าวปุ้น</t>
  </si>
  <si>
    <t>10953</t>
  </si>
  <si>
    <t>รพ.ม่วงสามสิบ</t>
  </si>
  <si>
    <t>10954</t>
  </si>
  <si>
    <t>รพ.วารินชำราบ</t>
  </si>
  <si>
    <t>10956</t>
  </si>
  <si>
    <t>รพ.พิบูลมังสาหาร</t>
  </si>
  <si>
    <t>10957</t>
  </si>
  <si>
    <t>รพ.ตาลสุม</t>
  </si>
  <si>
    <t>10958</t>
  </si>
  <si>
    <t>รพ.โพธิ์ไทร</t>
  </si>
  <si>
    <t>10959</t>
  </si>
  <si>
    <t>รพ.สำโรง</t>
  </si>
  <si>
    <t>10960</t>
  </si>
  <si>
    <t>รพ.ดอนมดแดง</t>
  </si>
  <si>
    <t>10961</t>
  </si>
  <si>
    <t>รพ.สิรินธร</t>
  </si>
  <si>
    <t>10962</t>
  </si>
  <si>
    <t>รพ.ทุ่งศรีอุดม</t>
  </si>
  <si>
    <t>11443</t>
  </si>
  <si>
    <t>รพร.เดชอุดม</t>
  </si>
  <si>
    <t>21984</t>
  </si>
  <si>
    <t>รพ.๕๐ พรรษา มหาวชิราลงกรณ</t>
  </si>
  <si>
    <t>24032</t>
  </si>
  <si>
    <t>รพ.นาตาล</t>
  </si>
  <si>
    <t>24821</t>
  </si>
  <si>
    <t>รพ.นาเยีย</t>
  </si>
  <si>
    <t>27967</t>
  </si>
  <si>
    <t>รพ.สว่างวีระวงศ์</t>
  </si>
  <si>
    <t>27968</t>
  </si>
  <si>
    <t>รพ.น้ำขุ่น</t>
  </si>
  <si>
    <t>27976</t>
  </si>
  <si>
    <t>รพ.เหล่าเสือโก้ก</t>
  </si>
  <si>
    <t>อุบลราชธานี Total</t>
  </si>
  <si>
    <t>3500</t>
  </si>
  <si>
    <t>ยโสธร</t>
  </si>
  <si>
    <t>10701</t>
  </si>
  <si>
    <t>รพ.ยโสธร</t>
  </si>
  <si>
    <t>10963</t>
  </si>
  <si>
    <t>รพ.ทรายมูล</t>
  </si>
  <si>
    <t>10964</t>
  </si>
  <si>
    <t>รพ.กุดชุม</t>
  </si>
  <si>
    <t>10965</t>
  </si>
  <si>
    <t>รพ.คำเขื่อนแก้ว</t>
  </si>
  <si>
    <t>10966</t>
  </si>
  <si>
    <t>รพ.ป่าติ้ว</t>
  </si>
  <si>
    <t>10967</t>
  </si>
  <si>
    <t>รพ.มหาชนะชัย</t>
  </si>
  <si>
    <t>10968</t>
  </si>
  <si>
    <t>รพ.ค้อวัง</t>
  </si>
  <si>
    <t>10969</t>
  </si>
  <si>
    <t>รพ.ไทยเจริญ</t>
  </si>
  <si>
    <t>11444</t>
  </si>
  <si>
    <t>รพร.เลิงนกทา</t>
  </si>
  <si>
    <t>ยโสธร Total</t>
  </si>
  <si>
    <t>3700</t>
  </si>
  <si>
    <t>อำนาจเจริญ</t>
  </si>
  <si>
    <t>10703</t>
  </si>
  <si>
    <t>รพ.อำนาจเจริญ</t>
  </si>
  <si>
    <t>10985</t>
  </si>
  <si>
    <t>รพ.ชานุมาน</t>
  </si>
  <si>
    <t>10986</t>
  </si>
  <si>
    <t>รพ.ปทุมราชวงศา</t>
  </si>
  <si>
    <t>10987</t>
  </si>
  <si>
    <t>รพ.พนา</t>
  </si>
  <si>
    <t>10988</t>
  </si>
  <si>
    <t>รพ.เสนางคนิคม</t>
  </si>
  <si>
    <t>10989</t>
  </si>
  <si>
    <t>รพ.หัวตะพาน</t>
  </si>
  <si>
    <t>10990</t>
  </si>
  <si>
    <t>รพ.ลืออำนาจ</t>
  </si>
  <si>
    <t>อำนาจเจริญ Total</t>
  </si>
  <si>
    <t>4900</t>
  </si>
  <si>
    <t>มุกดาหาร</t>
  </si>
  <si>
    <t>10712</t>
  </si>
  <si>
    <t>รพ.มุกดาหาร</t>
  </si>
  <si>
    <t>11113</t>
  </si>
  <si>
    <t>รพ.นิคมคำสร้อย</t>
  </si>
  <si>
    <t>11114</t>
  </si>
  <si>
    <t>รพ.ดอนตาล</t>
  </si>
  <si>
    <t>11115</t>
  </si>
  <si>
    <t>รพ.ดงหลวง</t>
  </si>
  <si>
    <t>11116</t>
  </si>
  <si>
    <t>รพ.คำชะอี</t>
  </si>
  <si>
    <t>11117</t>
  </si>
  <si>
    <t>รพ.หว้านใหญ่</t>
  </si>
  <si>
    <t>11118</t>
  </si>
  <si>
    <t>รพ.หนองสูง</t>
  </si>
  <si>
    <t>มุกดาหาร Total</t>
  </si>
  <si>
    <t>11</t>
  </si>
  <si>
    <t>8000</t>
  </si>
  <si>
    <t>นครศรีธรรมราช</t>
  </si>
  <si>
    <t>10680</t>
  </si>
  <si>
    <t>รพ.มหาราชนครศรีธรรมราช</t>
  </si>
  <si>
    <t>11322</t>
  </si>
  <si>
    <t>รพ.พรหมคีรี</t>
  </si>
  <si>
    <t>11324</t>
  </si>
  <si>
    <t>รพ.ลานสกา</t>
  </si>
  <si>
    <t>11325</t>
  </si>
  <si>
    <t>รพร.ฉวาง</t>
  </si>
  <si>
    <t>11326</t>
  </si>
  <si>
    <t>รพ.พิปูน</t>
  </si>
  <si>
    <t>11327</t>
  </si>
  <si>
    <t>รพ.เชียรใหญ่</t>
  </si>
  <si>
    <t>11328</t>
  </si>
  <si>
    <t>รพ.ชะอวด</t>
  </si>
  <si>
    <t>11329</t>
  </si>
  <si>
    <t>รพ.ท่าศาลา</t>
  </si>
  <si>
    <t>11330</t>
  </si>
  <si>
    <t>รพ.ทุ่งสง</t>
  </si>
  <si>
    <t>11331</t>
  </si>
  <si>
    <t>รพ.นาบอน</t>
  </si>
  <si>
    <t>11332</t>
  </si>
  <si>
    <t>รพ.ทุ่งใหญ่</t>
  </si>
  <si>
    <t>11333</t>
  </si>
  <si>
    <t>รพ.ปากพนัง</t>
  </si>
  <si>
    <t>11334</t>
  </si>
  <si>
    <t>รพ.ร่อนพิบูลย์</t>
  </si>
  <si>
    <t>11335</t>
  </si>
  <si>
    <t>รพ.สิชล</t>
  </si>
  <si>
    <t>11336</t>
  </si>
  <si>
    <t>รพ.ขนอม</t>
  </si>
  <si>
    <t>11337</t>
  </si>
  <si>
    <t>รพ.หัวไทร</t>
  </si>
  <si>
    <t>11338</t>
  </si>
  <si>
    <t>รพ.บางขัน</t>
  </si>
  <si>
    <t>11339</t>
  </si>
  <si>
    <t>รพ.ถ้ำพรรณรา</t>
  </si>
  <si>
    <t>11660</t>
  </si>
  <si>
    <t>รพ.จุฬาภรณ์</t>
  </si>
  <si>
    <t>40491</t>
  </si>
  <si>
    <t>40492</t>
  </si>
  <si>
    <t>รพ.พ่อท่านคล้ายวาจาสิทธิ์</t>
  </si>
  <si>
    <t>40742</t>
  </si>
  <si>
    <t>รพ.นบพิตำ</t>
  </si>
  <si>
    <t>40743</t>
  </si>
  <si>
    <t>รพ.พระพรหม</t>
  </si>
  <si>
    <t>นครศรีธรรมราช Total</t>
  </si>
  <si>
    <t>8100</t>
  </si>
  <si>
    <t>กระบี่</t>
  </si>
  <si>
    <t>10738</t>
  </si>
  <si>
    <t>รพ.กระบี่</t>
  </si>
  <si>
    <t>11340</t>
  </si>
  <si>
    <t>รพ.เขาพนม</t>
  </si>
  <si>
    <t>11341</t>
  </si>
  <si>
    <t>รพ.เกาะลันตา</t>
  </si>
  <si>
    <t>11342</t>
  </si>
  <si>
    <t>รพ.คลองท่อม</t>
  </si>
  <si>
    <t>11343</t>
  </si>
  <si>
    <t>รพ.อ่าวลึก</t>
  </si>
  <si>
    <t>11344</t>
  </si>
  <si>
    <t>รพ.ปลายพระยา</t>
  </si>
  <si>
    <t>11345</t>
  </si>
  <si>
    <t>รพ.ลำทับ</t>
  </si>
  <si>
    <t>11346</t>
  </si>
  <si>
    <t>รพ.เหนือคลอง</t>
  </si>
  <si>
    <t>77753</t>
  </si>
  <si>
    <t>รพ.เกาะพีพี</t>
  </si>
  <si>
    <t>กระบี่ Total</t>
  </si>
  <si>
    <t>8200</t>
  </si>
  <si>
    <t>พังงา</t>
  </si>
  <si>
    <t>10739</t>
  </si>
  <si>
    <t>รพ.พังงา</t>
  </si>
  <si>
    <t>10740</t>
  </si>
  <si>
    <t>รพ.ตะกั่วป่า</t>
  </si>
  <si>
    <t>11347</t>
  </si>
  <si>
    <t>รพ.เกาะยาวชัยพัฒน์</t>
  </si>
  <si>
    <t>11348</t>
  </si>
  <si>
    <t>รพ.กะปงชัยพัฒน์</t>
  </si>
  <si>
    <t>11349</t>
  </si>
  <si>
    <t>รพ.ตะกั่วทุ่ง</t>
  </si>
  <si>
    <t>11350</t>
  </si>
  <si>
    <t>11352</t>
  </si>
  <si>
    <t>รพ.คุระบุรีชัยพัฒน์</t>
  </si>
  <si>
    <t>11353</t>
  </si>
  <si>
    <t>รพ.ทับปุด</t>
  </si>
  <si>
    <t>11354</t>
  </si>
  <si>
    <t>รพ.ท้ายเหมืองชัยพัฒน์</t>
  </si>
  <si>
    <t>พังงา Total</t>
  </si>
  <si>
    <t>8300</t>
  </si>
  <si>
    <t>ภูเก็ต</t>
  </si>
  <si>
    <t>10741</t>
  </si>
  <si>
    <t>รพ.วชิระภูเก็ต</t>
  </si>
  <si>
    <t>11355</t>
  </si>
  <si>
    <t>รพ.ป่าตอง</t>
  </si>
  <si>
    <t>11356</t>
  </si>
  <si>
    <t>รพ.ถลาง</t>
  </si>
  <si>
    <t>41436</t>
  </si>
  <si>
    <t>รพ.ฉลอง</t>
  </si>
  <si>
    <t>ภูเก็ต Total</t>
  </si>
  <si>
    <t>8400</t>
  </si>
  <si>
    <t>สุราษฎร์ธานี</t>
  </si>
  <si>
    <t>09192</t>
  </si>
  <si>
    <t>รพ.เกาะเต่า</t>
  </si>
  <si>
    <t>10681</t>
  </si>
  <si>
    <t>รพ.สุราษฎร์ธานี</t>
  </si>
  <si>
    <t>10742</t>
  </si>
  <si>
    <t>รพ.เกาะสมุย</t>
  </si>
  <si>
    <t>11357</t>
  </si>
  <si>
    <t>รพ.กาญจนดิษฐ์</t>
  </si>
  <si>
    <t>11358</t>
  </si>
  <si>
    <t>รพ.ดอนสัก</t>
  </si>
  <si>
    <t>11359</t>
  </si>
  <si>
    <t>รพ.เกาะพะงัน</t>
  </si>
  <si>
    <t>11360</t>
  </si>
  <si>
    <t>รพ.ไชยา</t>
  </si>
  <si>
    <t>11361</t>
  </si>
  <si>
    <t>รพ.ท่าชนะ</t>
  </si>
  <si>
    <t>11362</t>
  </si>
  <si>
    <t>รพ.คีรีรัฐนิคม</t>
  </si>
  <si>
    <t>11363</t>
  </si>
  <si>
    <t>รพ.บ้านตาขุน</t>
  </si>
  <si>
    <t>11364</t>
  </si>
  <si>
    <t>รพ.พนม</t>
  </si>
  <si>
    <t>11365</t>
  </si>
  <si>
    <t>รพ.ท่าฉาง</t>
  </si>
  <si>
    <t>11366</t>
  </si>
  <si>
    <t>รพ.บ้านนาสาร</t>
  </si>
  <si>
    <t>11367</t>
  </si>
  <si>
    <t>รพ.บ้านนาเดิม</t>
  </si>
  <si>
    <t>11368</t>
  </si>
  <si>
    <t>รพ.เคียนซา</t>
  </si>
  <si>
    <t>11369</t>
  </si>
  <si>
    <t>รพ.พระแสง</t>
  </si>
  <si>
    <t>11370</t>
  </si>
  <si>
    <t>รพ.พุนพิน</t>
  </si>
  <si>
    <t>11371</t>
  </si>
  <si>
    <t>รพ.ชัยบุรี</t>
  </si>
  <si>
    <t>11459</t>
  </si>
  <si>
    <t>รพร.เวียงสระ</t>
  </si>
  <si>
    <t>11654</t>
  </si>
  <si>
    <t>รพ.วิภาวดี</t>
  </si>
  <si>
    <t>14138</t>
  </si>
  <si>
    <t>รพ.ท่าโรงช้าง</t>
  </si>
  <si>
    <t>สุราษฎร์ธานี Total</t>
  </si>
  <si>
    <t>8500</t>
  </si>
  <si>
    <t>ระนอง</t>
  </si>
  <si>
    <t>10743</t>
  </si>
  <si>
    <t>รพ.ระนอง</t>
  </si>
  <si>
    <t>11323</t>
  </si>
  <si>
    <t>รพ.ละอุ่น</t>
  </si>
  <si>
    <t>11372</t>
  </si>
  <si>
    <t>รพ.กะเปอร์</t>
  </si>
  <si>
    <t>11373</t>
  </si>
  <si>
    <t>รพ.กระบุรี</t>
  </si>
  <si>
    <t>11374</t>
  </si>
  <si>
    <t>รพ.สุขสำราญ</t>
  </si>
  <si>
    <t>ระนอง Total</t>
  </si>
  <si>
    <t>8600</t>
  </si>
  <si>
    <t>ชุมพร</t>
  </si>
  <si>
    <t>10744</t>
  </si>
  <si>
    <t>รพ.ชุมพรเขตรอุดมศักดิ์</t>
  </si>
  <si>
    <t>11375</t>
  </si>
  <si>
    <t>รพ.ปากน้ำชุมพร</t>
  </si>
  <si>
    <t>11376</t>
  </si>
  <si>
    <t>รพ.ท่าแซะ</t>
  </si>
  <si>
    <t>11377</t>
  </si>
  <si>
    <t>รพ.ปะทิว</t>
  </si>
  <si>
    <t>11378</t>
  </si>
  <si>
    <t>รพ.มาบอำมฤต</t>
  </si>
  <si>
    <t>11379</t>
  </si>
  <si>
    <t>รพ.หลังสวน</t>
  </si>
  <si>
    <t>11380</t>
  </si>
  <si>
    <t>รพ.ปากน้ำหลังสวน</t>
  </si>
  <si>
    <t>11381</t>
  </si>
  <si>
    <t>รพ.ละแม</t>
  </si>
  <si>
    <t>11382</t>
  </si>
  <si>
    <t>รพ.พะโต๊ะ</t>
  </si>
  <si>
    <t>11383</t>
  </si>
  <si>
    <t>รพ.สวี</t>
  </si>
  <si>
    <t>11385</t>
  </si>
  <si>
    <t>รพ.ทุ่งตะโก</t>
  </si>
  <si>
    <t>ชุมพร Total</t>
  </si>
  <si>
    <t>12</t>
  </si>
  <si>
    <t>9000</t>
  </si>
  <si>
    <t>สงขลา</t>
  </si>
  <si>
    <t>10682</t>
  </si>
  <si>
    <t>รพ.หาดใหญ่</t>
  </si>
  <si>
    <t>10745</t>
  </si>
  <si>
    <t>รพ.สงขลา</t>
  </si>
  <si>
    <t>11386</t>
  </si>
  <si>
    <t>รพ.สทิงพระ</t>
  </si>
  <si>
    <t>11387</t>
  </si>
  <si>
    <t>รพ.จะนะ</t>
  </si>
  <si>
    <t>11388</t>
  </si>
  <si>
    <t>รพ.สมเด็จพระบรมราชินีนาถ ณ อำเภอนาทวี</t>
  </si>
  <si>
    <t>11390</t>
  </si>
  <si>
    <t>รพ.เทพา</t>
  </si>
  <si>
    <t>11391</t>
  </si>
  <si>
    <t>รพ.สะบ้าย้อย</t>
  </si>
  <si>
    <t>11392</t>
  </si>
  <si>
    <t>รพ.ระโนด</t>
  </si>
  <si>
    <t>11393</t>
  </si>
  <si>
    <t>รพ.กระแสสินธุ์</t>
  </si>
  <si>
    <t>11394</t>
  </si>
  <si>
    <t>รพ.รัตภูมิ</t>
  </si>
  <si>
    <t>11395</t>
  </si>
  <si>
    <t>รพ.สะเดา</t>
  </si>
  <si>
    <t>11396</t>
  </si>
  <si>
    <t>รพ.นาหม่อม</t>
  </si>
  <si>
    <t>11397</t>
  </si>
  <si>
    <t>รพ.ควนเนียง</t>
  </si>
  <si>
    <t>11398</t>
  </si>
  <si>
    <t>รพ.ปาดังเบซาร์</t>
  </si>
  <si>
    <t>11399</t>
  </si>
  <si>
    <t>รพ.บางกล่ำ</t>
  </si>
  <si>
    <t>11400</t>
  </si>
  <si>
    <t>รพ.สิงหนคร</t>
  </si>
  <si>
    <t>11401</t>
  </si>
  <si>
    <t>รพ.คลองหอยโข่ง</t>
  </si>
  <si>
    <t>สงขลา Total</t>
  </si>
  <si>
    <t>9100</t>
  </si>
  <si>
    <t>สตูล</t>
  </si>
  <si>
    <t>10746</t>
  </si>
  <si>
    <t>รพ.สตูล</t>
  </si>
  <si>
    <t>11402</t>
  </si>
  <si>
    <t>รพ.ควนโดน</t>
  </si>
  <si>
    <t>11403</t>
  </si>
  <si>
    <t>รพ.ควนกาหลง</t>
  </si>
  <si>
    <t>11404</t>
  </si>
  <si>
    <t>รพ.ท่าแพ</t>
  </si>
  <si>
    <t>11405</t>
  </si>
  <si>
    <t>รพ.ละงู</t>
  </si>
  <si>
    <t>11406</t>
  </si>
  <si>
    <t>รพ.ทุ่งหว้า</t>
  </si>
  <si>
    <t>28786</t>
  </si>
  <si>
    <t>รพ.มะนัง</t>
  </si>
  <si>
    <t>สตูล Total</t>
  </si>
  <si>
    <t>9200</t>
  </si>
  <si>
    <t>ตรัง</t>
  </si>
  <si>
    <t>10683</t>
  </si>
  <si>
    <t>รพ.ตรัง</t>
  </si>
  <si>
    <t>11407</t>
  </si>
  <si>
    <t>รพ.กันตัง</t>
  </si>
  <si>
    <t>11408</t>
  </si>
  <si>
    <t>รพ.ย่านตาขาว</t>
  </si>
  <si>
    <t>11409</t>
  </si>
  <si>
    <t>รพ.ปะเหลียน</t>
  </si>
  <si>
    <t>11410</t>
  </si>
  <si>
    <t>รพ.สิเกา</t>
  </si>
  <si>
    <t>11411</t>
  </si>
  <si>
    <t>รพ.ห้วยยอด</t>
  </si>
  <si>
    <t>11412</t>
  </si>
  <si>
    <t>รพ.วังวิเศษ</t>
  </si>
  <si>
    <t>11413</t>
  </si>
  <si>
    <t>รพ.นาโยง</t>
  </si>
  <si>
    <t>14139</t>
  </si>
  <si>
    <t>รพ.รัษฎา</t>
  </si>
  <si>
    <t>28817</t>
  </si>
  <si>
    <t>รพ.หาดสำราญเฉลิมพระเกียรติ 80 พรรษา</t>
  </si>
  <si>
    <t>ตรัง Total</t>
  </si>
  <si>
    <t>9300</t>
  </si>
  <si>
    <t>พัทลุง</t>
  </si>
  <si>
    <t>10747</t>
  </si>
  <si>
    <t>รพ.พัทลุง</t>
  </si>
  <si>
    <t>11414</t>
  </si>
  <si>
    <t>รพ.กงหรา</t>
  </si>
  <si>
    <t>11415</t>
  </si>
  <si>
    <t>รพ.เขาชัยสน</t>
  </si>
  <si>
    <t>11416</t>
  </si>
  <si>
    <t>รพ.ตะโหมด</t>
  </si>
  <si>
    <t>11417</t>
  </si>
  <si>
    <t>รพ.ควนขนุน</t>
  </si>
  <si>
    <t>11418</t>
  </si>
  <si>
    <t>รพ.ปากพะยูน</t>
  </si>
  <si>
    <t>11419</t>
  </si>
  <si>
    <t>รพ.ศรีบรรพต</t>
  </si>
  <si>
    <t>11420</t>
  </si>
  <si>
    <t>รพ.ป่าบอน</t>
  </si>
  <si>
    <t>11421</t>
  </si>
  <si>
    <t>รพ.บางแก้ว</t>
  </si>
  <si>
    <t>11422</t>
  </si>
  <si>
    <t>รพ.ป่าพะยอม</t>
  </si>
  <si>
    <t>24673</t>
  </si>
  <si>
    <t>รพ.ศรีนครินทร์(ปัญญานันทภิขุ)</t>
  </si>
  <si>
    <t>พัทลุง Total</t>
  </si>
  <si>
    <t>9400</t>
  </si>
  <si>
    <t>ปัตตานี</t>
  </si>
  <si>
    <t>10748</t>
  </si>
  <si>
    <t>รพ.ปัตตานี</t>
  </si>
  <si>
    <t>11423</t>
  </si>
  <si>
    <t>รพ.โคกโพธิ์</t>
  </si>
  <si>
    <t>11424</t>
  </si>
  <si>
    <t>รพ.หนองจิก</t>
  </si>
  <si>
    <t>11425</t>
  </si>
  <si>
    <t>รพ.ปะนาเระ</t>
  </si>
  <si>
    <t>11426</t>
  </si>
  <si>
    <t>รพ.มายอ</t>
  </si>
  <si>
    <t>11427</t>
  </si>
  <si>
    <t>รพ.ทุ่งยางแดง</t>
  </si>
  <si>
    <t>11428</t>
  </si>
  <si>
    <t>รพ.ไม้แก่น</t>
  </si>
  <si>
    <t>11429</t>
  </si>
  <si>
    <t>รพ.ยะหริ่ง</t>
  </si>
  <si>
    <t>11430</t>
  </si>
  <si>
    <t>รพ.ยะรัง</t>
  </si>
  <si>
    <t>11431</t>
  </si>
  <si>
    <t>รพ.แม่ลาน</t>
  </si>
  <si>
    <t>11460</t>
  </si>
  <si>
    <t>รพร.สายบุรี</t>
  </si>
  <si>
    <t>11464</t>
  </si>
  <si>
    <t>รพ.กะพ้อ</t>
  </si>
  <si>
    <t>ปัตตานี Total</t>
  </si>
  <si>
    <t>9500</t>
  </si>
  <si>
    <t>ยะลา</t>
  </si>
  <si>
    <t>10684</t>
  </si>
  <si>
    <t>รพ.ยะลา</t>
  </si>
  <si>
    <t>10749</t>
  </si>
  <si>
    <t>รพ.เบตง</t>
  </si>
  <si>
    <t>11432</t>
  </si>
  <si>
    <t>รพ.บันนังสตา</t>
  </si>
  <si>
    <t>11433</t>
  </si>
  <si>
    <t>รพ.ธารโต</t>
  </si>
  <si>
    <t>11434</t>
  </si>
  <si>
    <t>รพ.รามัน</t>
  </si>
  <si>
    <t>11461</t>
  </si>
  <si>
    <t>รพร.ยะหา</t>
  </si>
  <si>
    <t>13806</t>
  </si>
  <si>
    <t>รพ.กาบัง</t>
  </si>
  <si>
    <t>24689</t>
  </si>
  <si>
    <t>รพ.กรงปินัง</t>
  </si>
  <si>
    <t>ยะลา Total</t>
  </si>
  <si>
    <t>9600</t>
  </si>
  <si>
    <t>นราธิวาส</t>
  </si>
  <si>
    <t>10750</t>
  </si>
  <si>
    <t>รพ.นราธิวาสราชนครินทร์</t>
  </si>
  <si>
    <t>10751</t>
  </si>
  <si>
    <t>รพ.สุไหงโก-ลก</t>
  </si>
  <si>
    <t>11435</t>
  </si>
  <si>
    <t>รพ.ตากใบ</t>
  </si>
  <si>
    <t>11436</t>
  </si>
  <si>
    <t>รพ.บาเจาะ</t>
  </si>
  <si>
    <t>11437</t>
  </si>
  <si>
    <t>รพ.ระแงะ</t>
  </si>
  <si>
    <t>11438</t>
  </si>
  <si>
    <t>รพ.รือเสาะ</t>
  </si>
  <si>
    <t>11439</t>
  </si>
  <si>
    <t>รพ.ศรีสาคร</t>
  </si>
  <si>
    <t>11440</t>
  </si>
  <si>
    <t>รพ.แว้ง</t>
  </si>
  <si>
    <t>11441</t>
  </si>
  <si>
    <t>รพ.สุคิริน</t>
  </si>
  <si>
    <t>11442</t>
  </si>
  <si>
    <t>รพ.สุไหงปาดี</t>
  </si>
  <si>
    <t>13818</t>
  </si>
  <si>
    <t>รพ.จะแนะ</t>
  </si>
  <si>
    <t>15010</t>
  </si>
  <si>
    <t>รพ.เจาะไอร้อง</t>
  </si>
  <si>
    <t>23771</t>
  </si>
  <si>
    <t>รพ.ยี่งอเฉลิมพระเกียรติ 80 พรรษา</t>
  </si>
  <si>
    <t>นราธิวาส Total</t>
  </si>
  <si>
    <t>Grand Total</t>
  </si>
  <si>
    <t>ยอดการจ่ายชดเชยค่าบริการทางการแพทย์ กองทุน IP ของหน่วยบริการในจังหวัดพระนครศรีอยุธยา</t>
  </si>
  <si>
    <t>ปีงบประมาณ 2564</t>
  </si>
  <si>
    <t xml:space="preserve">ประมาณการ
รายรับ IP หลังปรับลดค่าแรง </t>
  </si>
  <si>
    <t>ประมาณการรายรับ IP เดือน ต.ค. - ธ.ค. 63</t>
  </si>
  <si>
    <t>ส่วนต่าง</t>
  </si>
  <si>
    <t>(4)=(3)-(2)</t>
  </si>
  <si>
    <t>จังหวัดรพระนครศรีอยุธยา</t>
  </si>
  <si>
    <t>ปรับลดค่าแรงรวม</t>
  </si>
  <si>
    <t>การจ่ายชดเชย IP สะสม</t>
  </si>
  <si>
    <t>จำนวนเงิน</t>
  </si>
  <si>
    <t>ร้อยละ</t>
  </si>
  <si>
    <t>จัดสรรร้อยละ 25 ของรายรับ PP</t>
  </si>
  <si>
    <t>จัดสรรร้อยละ 25 ของรายรับ OP</t>
  </si>
  <si>
    <t>งวด 2(27 ม.ค. 64)</t>
  </si>
  <si>
    <t>รายละเอียดการจัดสรรเงิน ปี งบประมาณ 2564</t>
  </si>
  <si>
    <t>จัดสรรร้อยละ 50 ของรายรับ OPงวด 1(17 พ.ย. 63)</t>
  </si>
  <si>
    <t>จัดสรรร้อยละ 50 ของรายรับ PPงวด 1(17 พ.ย. 63)</t>
  </si>
  <si>
    <t>จัดสรรร้อยละ 25 ของรายรับ PPงวด 2(27 ม.ค. 64)</t>
  </si>
  <si>
    <t>งบระดับเขต(17 พ.ย. 63)</t>
  </si>
  <si>
    <t>งบค่าบริการสร้างเสริมสุขภาพฯกรณีสิทธิอื่น 
(PP non uc)      (17 พ.ย. 63)</t>
  </si>
  <si>
    <t>งวด 3(25 ก.พ. 64)</t>
  </si>
  <si>
    <t>สะสมเดือน ตุลาคม 63- มกราคม 64</t>
  </si>
  <si>
    <t>[11]</t>
  </si>
  <si>
    <t>ได้รับจริง(ครบ)(4)</t>
  </si>
  <si>
    <t>รับจริงตามผลงาน งวด 6310-6402</t>
  </si>
  <si>
    <t>งวด 6310-64-01 (เกณฑ์ =41.67%)</t>
  </si>
  <si>
    <t>(2)=(1)/12*5</t>
  </si>
  <si>
    <t>จัดสรรร้อยละ 25 ของรายรับ OP งวด 2(27 ม.ค. 64)</t>
  </si>
  <si>
    <t>จัดสรรร้อยละ 25 ของรายรับ OP งวด 3 (25 ก.พ. 64)</t>
  </si>
  <si>
    <t>จัดสรรร้อยละ 25 ของรายรับ PP งวด 3 (25 ก.พ. 64)</t>
  </si>
  <si>
    <t>จัดสรรค่าบริการรักษาโรคติดเชื้อไวรัสโคโรน่า COVID-19</t>
  </si>
  <si>
    <t>6401 COVID_IP</t>
  </si>
  <si>
    <t>COVID 6310</t>
  </si>
  <si>
    <t>27 พ.ย. 64</t>
  </si>
  <si>
    <t>16 เม.ย. 64</t>
  </si>
  <si>
    <t>COVID 6311</t>
  </si>
  <si>
    <t>21 ธ.ค. 64</t>
  </si>
  <si>
    <t>6312 COVID SCR</t>
  </si>
  <si>
    <t>29 ม.ค. 64</t>
  </si>
  <si>
    <t>6401 COVID SCREEning</t>
  </si>
  <si>
    <t>31 มี.ค. 64</t>
  </si>
  <si>
    <t>6402 COVID SCREEning</t>
  </si>
  <si>
    <t>รพ.ราชธานี</t>
  </si>
  <si>
    <t>ไม่รวม  PPE</t>
  </si>
  <si>
    <t>PPE</t>
  </si>
  <si>
    <t>รพ.ราชธานี โรจนะ</t>
  </si>
  <si>
    <t>หน่วยบริการเอกชน</t>
  </si>
  <si>
    <t>OPD</t>
  </si>
  <si>
    <t>ยอดรวม OP+IP</t>
  </si>
  <si>
    <t xml:space="preserve"> 6403 COVID_SCR</t>
  </si>
  <si>
    <t>7 พ.ค. 64</t>
  </si>
  <si>
    <t>6402 COVID_IP</t>
  </si>
  <si>
    <t>6403 COVID_IP</t>
  </si>
  <si>
    <t>6404 COVID_IP</t>
  </si>
  <si>
    <t>รพ.สมเด็จพระสังฆราชเจ้า</t>
  </si>
  <si>
    <t>IPD</t>
  </si>
  <si>
    <t xml:space="preserve"> 6404 COVID_SCR</t>
  </si>
  <si>
    <t>6405_01_COVID_SCR</t>
  </si>
  <si>
    <t>21 พ.ค. 64</t>
  </si>
  <si>
    <t>6405_02_COVID_SCR</t>
  </si>
  <si>
    <t>8 มิ.ย. 64</t>
  </si>
  <si>
    <t>รพ.ศภมิตรเสนา</t>
  </si>
  <si>
    <t>15 มิ.ย.. 64</t>
  </si>
  <si>
    <t>6405_COVID_IP</t>
  </si>
  <si>
    <t>6406_01_COVID_SC</t>
  </si>
  <si>
    <t>22 มิ.ย. 64</t>
  </si>
  <si>
    <t>เงินกันระดับเขต OP_CF  (2 ก.ค. 64)</t>
  </si>
  <si>
    <t>8 ก.ค. 64</t>
  </si>
  <si>
    <t>รพ.เอเชียอินเตอร์</t>
  </si>
  <si>
    <t>6406_COVID_IP</t>
  </si>
  <si>
    <t>6406_02_COVID_SC</t>
  </si>
  <si>
    <t>6407_01_COVID_OP</t>
  </si>
  <si>
    <t>22 ก.ค. 64</t>
  </si>
  <si>
    <t>รพ.เอเชีย</t>
  </si>
  <si>
    <t>A</t>
  </si>
  <si>
    <t>(5)=(2)-(A)</t>
  </si>
  <si>
    <t>จ่ายชดเชย IP มิ.ย. 64 ก่อนปรับลดค่าแรง(ก่อนหักเงินเดือน)</t>
  </si>
  <si>
    <t>จำนวนเงินปรับลดค่าแรง IP เดือน มิ.ย. 64</t>
  </si>
  <si>
    <t>คงเหลือจ่ายชดเชย IP มิ.ย. 64 หลังปรับลดค่าแรง</t>
  </si>
  <si>
    <t>HI</t>
  </si>
  <si>
    <t>CI</t>
  </si>
  <si>
    <t>UC</t>
  </si>
  <si>
    <t>เหมาจ่ายHI/CI STM 6407_01</t>
  </si>
  <si>
    <t>เหมาจ่ายHI/CI STM 6408_01</t>
  </si>
  <si>
    <t>ทุกสิทธิ</t>
  </si>
  <si>
    <t>จำนวน Pt ทั้งหมด ณ  15 สิงหาคม 2564</t>
  </si>
  <si>
    <t>จ่ายชดเชยค่าบริการ กรณีดูแลใน Home Isilation และ Community Isilation (เหมาจ่าย)</t>
  </si>
  <si>
    <t>บาท</t>
  </si>
  <si>
    <t>จำนวน Authen ที่ชดเชย</t>
  </si>
  <si>
    <t xml:space="preserve">จัดสรรค่าบริการฉีดวัคซีนป้องกันโรค Covid-19 </t>
  </si>
  <si>
    <t>6407_01_ฉีดวัคซีน 16-30 มิ.ย. 64</t>
  </si>
  <si>
    <t>6406_OP_02_ฉีดวัคซีน 1-15 ก.ค. 64</t>
  </si>
  <si>
    <t>6407_02_OP_คัดกรอง</t>
  </si>
  <si>
    <t>6 ส.ค. 64</t>
  </si>
  <si>
    <t>6407_COVID_IP</t>
  </si>
  <si>
    <t>9 ส.ค. 64</t>
  </si>
  <si>
    <t>ขอAuthen 28 มิถุนายน - 7 สิงหาคม 64 ก่อนจ่าย 3000 บาท/คน</t>
  </si>
  <si>
    <t xml:space="preserve">รพ  ราชธานีโรจนะ </t>
  </si>
  <si>
    <t xml:space="preserve"> รายงาน ยอดเตียง  ค่ะ  วันที่ 17 เวลา 08.00 น.</t>
  </si>
  <si>
    <t>1.ward 5 ยกมา 45 รับใหม่ 5 จำหน่าย - คงเหลือ 50</t>
  </si>
  <si>
    <t>2.ward 6 ยกมา 44 รับใหม่ 11 จำหน่าย - คงเหลือ 50</t>
  </si>
  <si>
    <t>3.รพ สนาม ยกมา 131  รับใหม่ - จำหน่าย - คงเหลือ -</t>
  </si>
  <si>
    <t>Hi ยอดยกมา 58 รับใหม่  - จำหน่าย - คงเหลือ 58</t>
  </si>
  <si>
    <t>รพ ราชธานี รายงาน ยอดเตียง                                                              วันที่ 17 เวลา 08.00น</t>
  </si>
  <si>
    <t>Hi ยอดยกมา   285    ราย                                              รับใหม่ -  ราย                                                           จำหน่าย  -  ราย                                                               คงเหลือ  285   ราย ค่ะ</t>
  </si>
  <si>
    <t>เหมาจ่ายHI/CI STM 6408_02</t>
  </si>
  <si>
    <t xml:space="preserve"> 6408_01_OP_ฉีดวัคซีน</t>
  </si>
  <si>
    <t>22 ส.ค. 64</t>
  </si>
  <si>
    <t xml:space="preserve">6407_02_OP_ฉีดวัคซีน </t>
  </si>
  <si>
    <t>6408_01_OP_คัดกรอง</t>
  </si>
  <si>
    <t>เหมาจ่ายHI/CI STM 6408_03 (7ก.ค .8. - 20ส.ค. 64)</t>
  </si>
  <si>
    <t xml:space="preserve"> COVID_SCR</t>
  </si>
  <si>
    <t>COVID_IP</t>
  </si>
  <si>
    <t>เหมาจ่ายHI/CI</t>
  </si>
  <si>
    <t>ฉีดวัคซีน</t>
  </si>
  <si>
    <t>เหมาจ่ายHI/CI STM 6408_04  (7ก.ค .8. - 20ส.ค. 64)</t>
  </si>
  <si>
    <t xml:space="preserve">เหมาจ่ายHI/CI STM 6409_01 </t>
  </si>
  <si>
    <t>รพ.ผู้ป่วยเรื้อรังขนาดเล้กเวลเนสแคร์</t>
  </si>
  <si>
    <t>รพ.สต.บ้านกรด</t>
  </si>
  <si>
    <t>รพ.สต.บางประแดง</t>
  </si>
  <si>
    <t>รพ.สต.สามเรือน</t>
  </si>
  <si>
    <t>รพ.สต.คุ้งลาน</t>
  </si>
  <si>
    <t>รพ.สต.ตลิงชัน</t>
  </si>
  <si>
    <t>รพ.สต.วังน้อย</t>
  </si>
  <si>
    <t>รพ.สต.ลำตาเสนา</t>
  </si>
  <si>
    <t>รพ.สต.บ่อตาโล่</t>
  </si>
  <si>
    <t>รพ.สต.บ้านหนองโสน</t>
  </si>
  <si>
    <t>รพ.สต.ชะแบบ</t>
  </si>
  <si>
    <t>9 ก.ย. 64</t>
  </si>
  <si>
    <t>6408_OP_02 คัดกรอง</t>
  </si>
  <si>
    <t xml:space="preserve">6408_OP_02_ฉีดวัคซีน </t>
  </si>
  <si>
    <t>X-ray</t>
  </si>
  <si>
    <t>(4)</t>
  </si>
  <si>
    <t>รายรับจากส่วนต่างอัตราจ่ายผลงาน 10 เดือน</t>
  </si>
  <si>
    <t>จำนวนเงินปรับลดค่าแรง IP คงเหลือ ยกยอดจาก เดือน ก.ค. 64</t>
  </si>
  <si>
    <t>จำนวนเงินปรับลดค่าแรง IP ที่หักได้ไม่ครบจากผลงาน 10 เดือน</t>
  </si>
  <si>
    <t>จำนวนเงินปรับลดค่าแรงที่หักได้ในงวดนี้</t>
  </si>
  <si>
    <t>(5)=(1)-(4)</t>
  </si>
  <si>
    <t>คงเหลือจ่ายชดเชยหลังปรับลดค่าแรง</t>
  </si>
  <si>
    <t>(6)=(2)-(4)</t>
  </si>
  <si>
    <t>จำนวนเงินปรับลดค่าแรง IP ปี 64 คงเหลือที่ยังหักไม่ครบ</t>
  </si>
  <si>
    <t>รายรับ IP ปีงบปรมาณ 2564</t>
  </si>
  <si>
    <t>เหมาจ่ายHI/CI STM 6409_02</t>
  </si>
  <si>
    <t>รพ.สต.บ้านลานเท</t>
  </si>
  <si>
    <t>6405 COVID IP อุทธรณ์</t>
  </si>
  <si>
    <t>19 ก.ค. 64</t>
  </si>
  <si>
    <t xml:space="preserve">เงินกันระดับเขต OP_CF </t>
  </si>
  <si>
    <t>ยอดประกันรายรับปี 64
OP-PP-IP
(ก่อนหัก Virtual account)</t>
  </si>
  <si>
    <t>1</t>
  </si>
  <si>
    <t>2</t>
  </si>
  <si>
    <t>ผลต่าง</t>
  </si>
  <si>
    <t>โอน fix Cost (64)</t>
  </si>
  <si>
    <t>แผน fix cost 64</t>
  </si>
  <si>
    <t>รับจริง IP ปี 2564  (ส.ค.)</t>
  </si>
  <si>
    <t>จำนวนเงินปรับลดค่าแรง IP ที่หักได้ไม่ครบจากผลงาน 8 เดือน</t>
  </si>
  <si>
    <t>จำนวนเงินปรับลดค่าแรง Ip คงเหลือยกยอดมา เดือน พ.ค. 64</t>
  </si>
  <si>
    <t>รายรับจากปรับอัตราจ่าย (8,750)</t>
  </si>
  <si>
    <t>IP_CF 22-9-64</t>
  </si>
  <si>
    <t>โอนล่วงหน้า</t>
  </si>
  <si>
    <t xml:space="preserve"> เหมาจ่ายHI/CI STM 6409_04</t>
  </si>
  <si>
    <t>รพ.สต.ลำตาเสา</t>
  </si>
  <si>
    <t>เหมาจ่ายHI/CI STM 6409_06</t>
  </si>
  <si>
    <t>เหมาจ่ายHI/CI STM 6409_07</t>
  </si>
  <si>
    <t xml:space="preserve">6409_OP_02_ฉีดวัคซีน </t>
  </si>
  <si>
    <t xml:space="preserve">6409_OP_03_ฉีดวัคซีน </t>
  </si>
  <si>
    <t xml:space="preserve">6409_OP_04_ฉีดวัคซีน </t>
  </si>
  <si>
    <t xml:space="preserve">6409_OP_05_ฉีดวัคซีน </t>
  </si>
  <si>
    <t xml:space="preserve">6409_OP_06_ฉีดวัคซีน </t>
  </si>
  <si>
    <t>30 ก.ย. 64</t>
  </si>
  <si>
    <t>รพ.พีรเวช</t>
  </si>
  <si>
    <t xml:space="preserve">6409_OP_07_ฉีดวัคซีน </t>
  </si>
  <si>
    <t xml:space="preserve">6409_OP_08_ฉีดวัคซีน </t>
  </si>
  <si>
    <t xml:space="preserve">6409_OP_09_ฉีดวัคซีน </t>
  </si>
  <si>
    <t xml:space="preserve">6409_OP_10_ฉีดวัคซีน </t>
  </si>
  <si>
    <t xml:space="preserve">6409_OP_11_ฉีดวัคซีน </t>
  </si>
  <si>
    <t xml:space="preserve">6409_OP_12_ฉีดวัคซีน </t>
  </si>
  <si>
    <t>รวมรายรับ 64</t>
  </si>
  <si>
    <t xml:space="preserve">6409_OP_13_ฉีดวัคซีน </t>
  </si>
  <si>
    <t xml:space="preserve">6409_OP_14_ฉีดวัคซีน </t>
  </si>
  <si>
    <t xml:space="preserve">6409_OP_15_ฉีดวัคซีน </t>
  </si>
  <si>
    <t xml:space="preserve">6409_OP_16_ฉีดวัคซีน </t>
  </si>
  <si>
    <t xml:space="preserve">6409_OP_17_ฉีดวัคซีน </t>
  </si>
  <si>
    <t xml:space="preserve">6409_OP_18_ฉีดวัคซีน </t>
  </si>
  <si>
    <t xml:space="preserve">6409_OP_19_ฉีดวัคซีน </t>
  </si>
  <si>
    <t>18 ต.ค. 64</t>
  </si>
  <si>
    <t>17 ต.ค. 64</t>
  </si>
  <si>
    <t>รพ.การุญเวช</t>
  </si>
  <si>
    <t>ปิดยอดประกันรายรับ (31 ต.ค. 64)</t>
  </si>
  <si>
    <t>ปิด Global Budget (31 ต.ค. 64)</t>
  </si>
  <si>
    <t>รับโอนล่วงหน้าปี64  Ip ส.ค. 64</t>
  </si>
  <si>
    <t>ประมาณการ
รายรับ IP 
หลังปรับลดค่าแรง(64)</t>
  </si>
  <si>
    <t>ประมาณการ/รับโอนจริง</t>
  </si>
  <si>
    <t>รับโอนทั้งปี 64</t>
  </si>
  <si>
    <t>ตารางโอน fix cost  ปี2564</t>
  </si>
  <si>
    <t>ขนาด</t>
  </si>
  <si>
    <t>จำนวน รพ.สต</t>
  </si>
  <si>
    <t>S</t>
  </si>
  <si>
    <t>M</t>
  </si>
  <si>
    <t>L</t>
  </si>
  <si>
    <t>จัดสรรจริง</t>
  </si>
  <si>
    <t>รายการโอนเงินปีงบประมาณ 2564</t>
  </si>
  <si>
    <t>รายการ</t>
  </si>
  <si>
    <t>Basic payment ปี 64</t>
  </si>
  <si>
    <t>Basic payment ปี 65</t>
  </si>
  <si>
    <t>เพิ่ม/ลด ปี 65-64</t>
  </si>
  <si>
    <t>%ความแตกต่าง</t>
  </si>
  <si>
    <t>OP Cap</t>
  </si>
  <si>
    <t>PP Cap</t>
  </si>
  <si>
    <t>IP ค่าK</t>
  </si>
  <si>
    <t>IP นอกเขต</t>
  </si>
  <si>
    <t>IP NB</t>
  </si>
  <si>
    <t>6=1+..+5</t>
  </si>
  <si>
    <t>รวมก่อนหักเงินเดือน</t>
  </si>
  <si>
    <t>หักเงินเดือน</t>
  </si>
  <si>
    <t>8=6-7</t>
  </si>
  <si>
    <t>คงเหลือ</t>
  </si>
  <si>
    <t>เติมเกณฑ์ขั้นต่ำ</t>
  </si>
  <si>
    <t>10=8+9</t>
  </si>
  <si>
    <t>รวมรายรับ(เงินเติม)</t>
  </si>
  <si>
    <t>เขตปรับเกลี่ย</t>
  </si>
  <si>
    <t>12=10+11</t>
  </si>
  <si>
    <t>รวมรายรับ</t>
  </si>
  <si>
    <t>หัก V/A</t>
  </si>
  <si>
    <t>14=12-13</t>
  </si>
  <si>
    <t>รวมรายรับเหมาจ่าย</t>
  </si>
  <si>
    <t>Basic payment ปี 62</t>
  </si>
  <si>
    <t>Basic payment ปี 63</t>
  </si>
  <si>
    <t>ปี 2560</t>
  </si>
  <si>
    <t>ปี 2561</t>
  </si>
  <si>
    <t>ปี 2562</t>
  </si>
  <si>
    <t>ปี 2563</t>
  </si>
  <si>
    <t>ปชก. UC ระดับประเทศ</t>
  </si>
  <si>
    <t>48.802 ล้านคน</t>
  </si>
  <si>
    <t>คิดเป็น</t>
  </si>
  <si>
    <t>3,109.87   บาทต่อหัว ปชก.</t>
  </si>
  <si>
    <t>3,197.32 บาทต่อหัว ปชก.</t>
  </si>
  <si>
    <t>3,426.56 บาทต่อหัว ปชก.</t>
  </si>
  <si>
    <t>3,600 บาทต่อหัว ปชก.</t>
  </si>
  <si>
    <t>ประชากร UC</t>
  </si>
  <si>
    <t xml:space="preserve"> จ.อยุธยา</t>
  </si>
  <si>
    <t>520,199  คน</t>
  </si>
  <si>
    <t>518,004 คน</t>
  </si>
  <si>
    <t>515,057 คน</t>
  </si>
  <si>
    <t>511,246 คน</t>
  </si>
  <si>
    <t>งบเหมาจ่ายรายหัวลงจังหวัดก่อนปรับเกลี่ย</t>
  </si>
  <si>
    <t>1,167,097,008.11 บาท</t>
  </si>
  <si>
    <t>1,199,787,890.70 บาท</t>
  </si>
  <si>
    <t>1,244,652,451.48 บาท</t>
  </si>
  <si>
    <t>1,313,699,068.55 บาท</t>
  </si>
  <si>
    <t>ก่อนปรับเกลี่ย</t>
  </si>
  <si>
    <t>2,243.56  บาทต่อหัว ประชากร</t>
  </si>
  <si>
    <t>2,316.17 บาทต่อหัว ปชก.</t>
  </si>
  <si>
    <t>2,416.53 บาทต่อหัว ปชก.</t>
  </si>
  <si>
    <t>2,569.60 บาทต่อหัวประชากร</t>
  </si>
  <si>
    <t>ปรับลดค่าแรง</t>
  </si>
  <si>
    <t>657,797,983.47 บาท</t>
  </si>
  <si>
    <t>687,691,231.86 บาท</t>
  </si>
  <si>
    <t>674,120,626.35 บาท</t>
  </si>
  <si>
    <t>754,701,660.36 บาท</t>
  </si>
  <si>
    <t>หลังปรับเกลี่ยและหักเงินเดือนได้งบประมาณ UC</t>
  </si>
  <si>
    <t>543,243,409.96 บาท</t>
  </si>
  <si>
    <t>517,891,001.5 บาท</t>
  </si>
  <si>
    <t>570,531,825.13  บาท</t>
  </si>
  <si>
    <t>559,805,559.76 บาท</t>
  </si>
  <si>
    <t>เงินเติมตามเกณฑ์ สป.สธ.+เขต</t>
  </si>
  <si>
    <t>-</t>
  </si>
  <si>
    <t xml:space="preserve">86,957,084.09 บาท </t>
  </si>
  <si>
    <t>120,699,115.33 บาท</t>
  </si>
  <si>
    <t>หลังปรับเกลี่ยรวมเงินเติม</t>
  </si>
  <si>
    <t>กันเงิน Virtual Account</t>
  </si>
  <si>
    <t>30,000,000 บาท</t>
  </si>
  <si>
    <t>34,000,000 บาท</t>
  </si>
  <si>
    <t>หลังปรับเกลี่ย ต่อ ปชก.UC</t>
  </si>
  <si>
    <t>1,044.29  บาทต่อหัวประชากร</t>
  </si>
  <si>
    <t>999.78 บาทต่อหัว ปชก.</t>
  </si>
  <si>
    <t>1,216.29 บาทต่อหัว ปชก.</t>
  </si>
  <si>
    <t>1,264.56 บาทต่อหัว ปชก.</t>
  </si>
  <si>
    <t xml:space="preserve">สิ้นปีงบประมาณได้รับเงินภาพรวมจัดสรร </t>
  </si>
  <si>
    <t xml:space="preserve">842,168,474.82บาท </t>
  </si>
  <si>
    <t>1,618.82 บาทต่อหัวประชากร</t>
  </si>
  <si>
    <t>(ข้อมูล nhso.go.th/สรุปยอดเงินกองทุนฯ)</t>
  </si>
  <si>
    <t>ปี 2564</t>
  </si>
  <si>
    <t>509,359 คน</t>
  </si>
  <si>
    <t>47.6440 ล้านคน</t>
  </si>
  <si>
    <t>48.797 ล้านคน</t>
  </si>
  <si>
    <t>48.575 ล้านคน</t>
  </si>
  <si>
    <t>48.264 ล้านคน</t>
  </si>
  <si>
    <t>3,719.23 บาทต่อหัว ปชก.</t>
  </si>
  <si>
    <t>1,286,641,205.34 บาท</t>
  </si>
  <si>
    <t>2,526.00 บาทต่อหัวประชากร</t>
  </si>
  <si>
    <t>792,120,278.00 บาท</t>
  </si>
  <si>
    <t>494,520,927.34 บาท</t>
  </si>
  <si>
    <t>Covid</t>
  </si>
  <si>
    <t>ตารางเปรียบเทียบงบ UC ปีงบประมาณ  2560 – 2564</t>
  </si>
  <si>
    <t>6408_IP_COVID_คัดกรอง</t>
  </si>
  <si>
    <t>รวมยอดโอน ณ 22 พ.ย.. 64</t>
  </si>
  <si>
    <t>สรุปโอนเงิน Covid ปีงบประมาณ 2564..... ณ 22 พฤศจิกายน 2564</t>
  </si>
  <si>
    <t>สรุปโอนเงิน Covid ปีงบประมาณ 2564 (โอน ณ 22 พ.ย. 64)</t>
  </si>
  <si>
    <t>1,261.06 บาทต่อหัว ปชก.</t>
  </si>
  <si>
    <t>ยอดเงินประกันตามเกณฑ์</t>
  </si>
  <si>
    <t>642,330,659.75 บาท</t>
  </si>
  <si>
    <t>676,330,659.75 บาท</t>
  </si>
  <si>
    <t>181,809,732.41 บาท</t>
  </si>
  <si>
    <t>ไม่มีประกันขั้นต่ำ</t>
  </si>
  <si>
    <t>1,986.24 บาทต่อหัวประชากร</t>
  </si>
  <si>
    <t>2,302.82 บาทต่อหัวประชากร</t>
  </si>
  <si>
    <t>1+2+3 =(4)</t>
  </si>
  <si>
    <t>5</t>
  </si>
  <si>
    <t>4-5=(6)</t>
  </si>
  <si>
    <t>โอนล่วงหน้า Op PP IP+ปิดยอด ปี 64</t>
  </si>
  <si>
    <t>รับทั้งปี 2564</t>
  </si>
  <si>
    <t>สรุปโอนเงิน Covid ปีงบประมาณ 2564 โอน ณ 22 พ.ย. 64</t>
  </si>
  <si>
    <t>ยอดรวม</t>
  </si>
  <si>
    <t>20 พ.ย. 64</t>
  </si>
  <si>
    <t>งบเหมาจ่าย ปี 2564 รวมประมาณการรายรับหลังปรับลดค่าแรง รวมเงินเติมฯ</t>
  </si>
  <si>
    <t>เงินกันระดับจังหวัดPerformance +CF+Fixed cost รพสต</t>
  </si>
  <si>
    <t xml:space="preserve"> Virtual account 64+ยา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</si>
</sst>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#,##0_ ;\-#,##0\ "/>
  </numFmts>
  <fonts count="59" x14ac:knownFonts="1">
    <font>
      <sz val="17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7"/>
      <color theme="1"/>
      <name val="TH SarabunPSK"/>
      <family val="2"/>
      <charset val="222"/>
    </font>
    <font>
      <sz val="10"/>
      <name val="Tahom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  <charset val="222"/>
    </font>
    <font>
      <b/>
      <sz val="17"/>
      <color rgb="FF0000CC"/>
      <name val="TH SarabunPSK"/>
      <family val="2"/>
    </font>
    <font>
      <sz val="17"/>
      <name val="TH SarabunPSK"/>
      <family val="2"/>
      <charset val="222"/>
    </font>
    <font>
      <sz val="10"/>
      <name val="Tahoma"/>
      <family val="2"/>
      <scheme val="minor"/>
    </font>
    <font>
      <b/>
      <sz val="24"/>
      <color theme="1"/>
      <name val="Angsana New"/>
      <family val="1"/>
    </font>
    <font>
      <b/>
      <sz val="24"/>
      <name val="Angsana New"/>
      <family val="1"/>
    </font>
    <font>
      <b/>
      <sz val="24"/>
      <color rgb="FF7030A0"/>
      <name val="Angsana New"/>
      <family val="1"/>
    </font>
    <font>
      <b/>
      <sz val="24"/>
      <color rgb="FF000000"/>
      <name val="Angsana New"/>
      <family val="1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9"/>
      <name val="Tahoma"/>
      <family val="2"/>
      <scheme val="minor"/>
    </font>
    <font>
      <sz val="10"/>
      <color theme="1"/>
      <name val="Angsana New"/>
      <family val="1"/>
    </font>
    <font>
      <sz val="10"/>
      <name val="Angsana New"/>
      <family val="1"/>
    </font>
    <font>
      <sz val="24"/>
      <name val="Angsana New"/>
      <family val="1"/>
    </font>
    <font>
      <sz val="24"/>
      <color rgb="FF0000CC"/>
      <name val="Angsana New"/>
      <family val="1"/>
    </font>
    <font>
      <sz val="24"/>
      <color theme="1"/>
      <name val="Angsana New"/>
      <family val="1"/>
    </font>
    <font>
      <sz val="16"/>
      <color rgb="FF444444"/>
      <name val="TH SarabunPSK"/>
      <family val="2"/>
    </font>
    <font>
      <sz val="17"/>
      <color theme="0"/>
      <name val="TH SarabunPSK"/>
      <family val="2"/>
      <charset val="222"/>
    </font>
    <font>
      <sz val="11"/>
      <color rgb="FF444444"/>
      <name val="Arial"/>
      <family val="2"/>
    </font>
    <font>
      <sz val="11"/>
      <color rgb="FF006100"/>
      <name val="Tahoma"/>
      <family val="2"/>
      <charset val="222"/>
      <scheme val="minor"/>
    </font>
    <font>
      <b/>
      <sz val="20"/>
      <color rgb="FF000000"/>
      <name val="TH SarabunPSK"/>
      <family val="2"/>
    </font>
    <font>
      <b/>
      <sz val="20"/>
      <color rgb="FF006100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Angsana New"/>
      <family val="1"/>
    </font>
    <font>
      <sz val="16"/>
      <color theme="1"/>
      <name val="TH SarabunPSK"/>
      <family val="2"/>
      <charset val="222"/>
    </font>
    <font>
      <b/>
      <sz val="16"/>
      <color rgb="FF000000"/>
      <name val="Angsana New"/>
      <family val="1"/>
    </font>
    <font>
      <sz val="16"/>
      <name val="TH SarabunPSK"/>
      <family val="2"/>
      <charset val="222"/>
    </font>
    <font>
      <b/>
      <sz val="17"/>
      <color rgb="FFFF0000"/>
      <name val="TH SarabunPSK"/>
      <family val="2"/>
    </font>
    <font>
      <b/>
      <sz val="11"/>
      <color rgb="FFFA7D00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b/>
      <sz val="26"/>
      <color theme="1"/>
      <name val="Angsana New"/>
      <family val="1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sz val="16"/>
      <color rgb="FF000000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CFF66"/>
        <bgColor theme="9" tint="0.59999389629810485"/>
      </patternFill>
    </fill>
    <fill>
      <patternFill patternType="solid">
        <fgColor rgb="FFCCFF66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99FF"/>
        <bgColor theme="9" tint="0.59999389629810485"/>
      </patternFill>
    </fill>
    <fill>
      <patternFill patternType="solid">
        <fgColor rgb="FFFF99FF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48" fillId="35" borderId="23" applyNumberFormat="0" applyAlignment="0" applyProtection="0"/>
    <xf numFmtId="0" fontId="5" fillId="37" borderId="24" applyNumberFormat="0" applyFont="0" applyAlignment="0" applyProtection="0"/>
    <xf numFmtId="0" fontId="1" fillId="38" borderId="0" applyNumberFormat="0" applyBorder="0" applyAlignment="0" applyProtection="0"/>
  </cellStyleXfs>
  <cellXfs count="572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0" fillId="3" borderId="1" xfId="0" applyFill="1" applyBorder="1" applyAlignment="1">
      <alignment horizontal="center" vertical="center" wrapText="1"/>
    </xf>
    <xf numFmtId="43" fontId="0" fillId="0" borderId="1" xfId="1" applyFont="1" applyBorder="1"/>
    <xf numFmtId="0" fontId="0" fillId="4" borderId="1" xfId="0" applyFill="1" applyBorder="1" applyAlignment="1">
      <alignment horizontal="center" vertical="center" wrapText="1"/>
    </xf>
    <xf numFmtId="43" fontId="7" fillId="0" borderId="1" xfId="1" applyFont="1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43" fontId="8" fillId="0" borderId="1" xfId="1" applyFont="1" applyBorder="1"/>
    <xf numFmtId="43" fontId="9" fillId="0" borderId="1" xfId="1" applyFont="1" applyBorder="1"/>
    <xf numFmtId="43" fontId="8" fillId="0" borderId="1" xfId="1" applyFont="1" applyFill="1" applyBorder="1"/>
    <xf numFmtId="43" fontId="9" fillId="0" borderId="1" xfId="1" applyFont="1" applyFill="1" applyBorder="1"/>
    <xf numFmtId="0" fontId="11" fillId="0" borderId="3" xfId="2" applyFont="1" applyBorder="1" applyAlignment="1">
      <alignment horizontal="centerContinuous" vertical="center"/>
    </xf>
    <xf numFmtId="0" fontId="11" fillId="0" borderId="1" xfId="2" applyFont="1" applyBorder="1" applyAlignment="1">
      <alignment horizontal="center"/>
    </xf>
    <xf numFmtId="0" fontId="10" fillId="0" borderId="0" xfId="2"/>
    <xf numFmtId="0" fontId="11" fillId="0" borderId="4" xfId="2" applyFont="1" applyBorder="1" applyAlignment="1">
      <alignment horizontal="centerContinuous" vertical="center"/>
    </xf>
    <xf numFmtId="43" fontId="13" fillId="0" borderId="1" xfId="3" applyFont="1" applyBorder="1"/>
    <xf numFmtId="0" fontId="11" fillId="0" borderId="5" xfId="2" applyFont="1" applyBorder="1"/>
    <xf numFmtId="0" fontId="15" fillId="0" borderId="6" xfId="4" applyFont="1" applyFill="1" applyBorder="1" applyAlignment="1">
      <alignment wrapText="1"/>
    </xf>
    <xf numFmtId="0" fontId="11" fillId="0" borderId="1" xfId="2" applyNumberFormat="1" applyFont="1" applyBorder="1"/>
    <xf numFmtId="0" fontId="11" fillId="0" borderId="7" xfId="2" applyFont="1" applyBorder="1"/>
    <xf numFmtId="0" fontId="15" fillId="0" borderId="8" xfId="4" applyFont="1" applyFill="1" applyBorder="1" applyAlignment="1">
      <alignment wrapText="1"/>
    </xf>
    <xf numFmtId="0" fontId="11" fillId="6" borderId="9" xfId="2" applyFont="1" applyFill="1" applyBorder="1"/>
    <xf numFmtId="0" fontId="11" fillId="6" borderId="1" xfId="2" applyFont="1" applyFill="1" applyBorder="1"/>
    <xf numFmtId="0" fontId="11" fillId="6" borderId="1" xfId="2" applyNumberFormat="1" applyFont="1" applyFill="1" applyBorder="1"/>
    <xf numFmtId="43" fontId="13" fillId="6" borderId="1" xfId="3" applyFont="1" applyFill="1" applyBorder="1"/>
    <xf numFmtId="0" fontId="11" fillId="0" borderId="9" xfId="2" applyFont="1" applyBorder="1"/>
    <xf numFmtId="0" fontId="15" fillId="2" borderId="8" xfId="4" applyFont="1" applyFill="1" applyBorder="1" applyAlignment="1">
      <alignment wrapText="1"/>
    </xf>
    <xf numFmtId="0" fontId="11" fillId="0" borderId="0" xfId="2" applyFont="1"/>
    <xf numFmtId="43" fontId="13" fillId="0" borderId="0" xfId="3" applyFont="1"/>
    <xf numFmtId="0" fontId="0" fillId="0" borderId="0" xfId="0" applyFill="1"/>
    <xf numFmtId="0" fontId="0" fillId="7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8" borderId="1" xfId="0" applyFill="1" applyBorder="1" applyAlignment="1">
      <alignment horizontal="center" vertical="center" wrapText="1"/>
    </xf>
    <xf numFmtId="0" fontId="11" fillId="9" borderId="1" xfId="2" applyNumberFormat="1" applyFont="1" applyFill="1" applyBorder="1"/>
    <xf numFmtId="0" fontId="11" fillId="10" borderId="1" xfId="2" applyNumberFormat="1" applyFont="1" applyFill="1" applyBorder="1"/>
    <xf numFmtId="0" fontId="15" fillId="10" borderId="8" xfId="4" applyFont="1" applyFill="1" applyBorder="1" applyAlignment="1">
      <alignment wrapText="1"/>
    </xf>
    <xf numFmtId="0" fontId="15" fillId="9" borderId="8" xfId="4" applyFont="1" applyFill="1" applyBorder="1" applyAlignment="1">
      <alignment wrapText="1"/>
    </xf>
    <xf numFmtId="0" fontId="0" fillId="11" borderId="1" xfId="0" applyFill="1" applyBorder="1" applyAlignment="1">
      <alignment horizontal="center" vertical="center" wrapText="1"/>
    </xf>
    <xf numFmtId="43" fontId="12" fillId="0" borderId="3" xfId="3" applyFont="1" applyFill="1" applyBorder="1" applyAlignment="1">
      <alignment horizontal="centerContinuous" vertical="center"/>
    </xf>
    <xf numFmtId="43" fontId="13" fillId="0" borderId="3" xfId="3" applyFont="1" applyBorder="1" applyAlignment="1">
      <alignment horizontal="centerContinuous"/>
    </xf>
    <xf numFmtId="0" fontId="10" fillId="0" borderId="1" xfId="2" applyBorder="1"/>
    <xf numFmtId="43" fontId="0" fillId="12" borderId="1" xfId="1" applyFont="1" applyFill="1" applyBorder="1"/>
    <xf numFmtId="43" fontId="8" fillId="12" borderId="1" xfId="1" applyFont="1" applyFill="1" applyBorder="1"/>
    <xf numFmtId="0" fontId="15" fillId="13" borderId="8" xfId="4" applyFont="1" applyFill="1" applyBorder="1" applyAlignment="1">
      <alignment wrapText="1"/>
    </xf>
    <xf numFmtId="0" fontId="11" fillId="13" borderId="1" xfId="2" applyNumberFormat="1" applyFont="1" applyFill="1" applyBorder="1"/>
    <xf numFmtId="0" fontId="15" fillId="14" borderId="8" xfId="4" applyFont="1" applyFill="1" applyBorder="1" applyAlignment="1">
      <alignment wrapText="1"/>
    </xf>
    <xf numFmtId="0" fontId="15" fillId="12" borderId="8" xfId="4" applyFont="1" applyFill="1" applyBorder="1" applyAlignment="1">
      <alignment wrapText="1"/>
    </xf>
    <xf numFmtId="0" fontId="11" fillId="12" borderId="1" xfId="2" applyNumberFormat="1" applyFont="1" applyFill="1" applyBorder="1"/>
    <xf numFmtId="0" fontId="16" fillId="0" borderId="0" xfId="2" applyFont="1"/>
    <xf numFmtId="0" fontId="0" fillId="15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43" fontId="7" fillId="0" borderId="1" xfId="1" applyFont="1" applyFill="1" applyBorder="1"/>
    <xf numFmtId="17" fontId="13" fillId="0" borderId="1" xfId="3" applyNumberFormat="1" applyFont="1" applyBorder="1"/>
    <xf numFmtId="4" fontId="16" fillId="0" borderId="1" xfId="0" applyNumberFormat="1" applyFont="1" applyFill="1" applyBorder="1" applyAlignment="1"/>
    <xf numFmtId="4" fontId="16" fillId="9" borderId="5" xfId="0" applyNumberFormat="1" applyFont="1" applyFill="1" applyBorder="1" applyAlignment="1"/>
    <xf numFmtId="4" fontId="16" fillId="16" borderId="9" xfId="0" applyNumberFormat="1" applyFont="1" applyFill="1" applyBorder="1" applyAlignment="1"/>
    <xf numFmtId="4" fontId="16" fillId="9" borderId="9" xfId="0" applyNumberFormat="1" applyFont="1" applyFill="1" applyBorder="1" applyAlignment="1"/>
    <xf numFmtId="4" fontId="16" fillId="0" borderId="9" xfId="0" applyNumberFormat="1" applyFont="1" applyFill="1" applyBorder="1" applyAlignment="1"/>
    <xf numFmtId="4" fontId="16" fillId="13" borderId="1" xfId="0" applyNumberFormat="1" applyFont="1" applyFill="1" applyBorder="1" applyAlignment="1"/>
    <xf numFmtId="4" fontId="16" fillId="10" borderId="1" xfId="0" applyNumberFormat="1" applyFont="1" applyFill="1" applyBorder="1" applyAlignment="1"/>
    <xf numFmtId="4" fontId="16" fillId="12" borderId="1" xfId="0" applyNumberFormat="1" applyFont="1" applyFill="1" applyBorder="1" applyAlignment="1"/>
    <xf numFmtId="0" fontId="11" fillId="3" borderId="1" xfId="2" applyNumberFormat="1" applyFont="1" applyFill="1" applyBorder="1"/>
    <xf numFmtId="4" fontId="16" fillId="0" borderId="1" xfId="3" applyNumberFormat="1" applyFont="1" applyBorder="1"/>
    <xf numFmtId="4" fontId="16" fillId="0" borderId="1" xfId="1" applyNumberFormat="1" applyFont="1" applyBorder="1" applyAlignment="1">
      <alignment horizontal="center"/>
    </xf>
    <xf numFmtId="4" fontId="16" fillId="0" borderId="1" xfId="1" applyNumberFormat="1" applyFont="1" applyFill="1" applyBorder="1" applyAlignment="1"/>
    <xf numFmtId="4" fontId="16" fillId="0" borderId="1" xfId="2" applyNumberFormat="1" applyFont="1" applyBorder="1"/>
    <xf numFmtId="4" fontId="11" fillId="0" borderId="1" xfId="0" applyNumberFormat="1" applyFont="1" applyFill="1" applyBorder="1" applyAlignment="1"/>
    <xf numFmtId="4" fontId="16" fillId="0" borderId="11" xfId="0" applyNumberFormat="1" applyFont="1" applyFill="1" applyBorder="1" applyAlignment="1"/>
    <xf numFmtId="4" fontId="17" fillId="0" borderId="1" xfId="0" applyNumberFormat="1" applyFont="1" applyFill="1" applyBorder="1" applyAlignment="1"/>
    <xf numFmtId="4" fontId="16" fillId="9" borderId="1" xfId="3" applyNumberFormat="1" applyFont="1" applyFill="1" applyBorder="1"/>
    <xf numFmtId="4" fontId="16" fillId="9" borderId="1" xfId="1" applyNumberFormat="1" applyFont="1" applyFill="1" applyBorder="1" applyAlignment="1">
      <alignment horizontal="center"/>
    </xf>
    <xf numFmtId="4" fontId="16" fillId="9" borderId="1" xfId="1" applyNumberFormat="1" applyFont="1" applyFill="1" applyBorder="1" applyAlignment="1"/>
    <xf numFmtId="4" fontId="11" fillId="9" borderId="1" xfId="0" applyNumberFormat="1" applyFont="1" applyFill="1" applyBorder="1" applyAlignment="1"/>
    <xf numFmtId="4" fontId="17" fillId="10" borderId="1" xfId="0" applyNumberFormat="1" applyFont="1" applyFill="1" applyBorder="1" applyAlignment="1"/>
    <xf numFmtId="4" fontId="16" fillId="0" borderId="0" xfId="2" applyNumberFormat="1" applyFont="1"/>
    <xf numFmtId="4" fontId="11" fillId="0" borderId="1" xfId="2" applyNumberFormat="1" applyFont="1" applyBorder="1"/>
    <xf numFmtId="4" fontId="16" fillId="10" borderId="1" xfId="3" applyNumberFormat="1" applyFont="1" applyFill="1" applyBorder="1"/>
    <xf numFmtId="4" fontId="16" fillId="10" borderId="1" xfId="1" applyNumberFormat="1" applyFont="1" applyFill="1" applyBorder="1" applyAlignment="1">
      <alignment horizontal="center"/>
    </xf>
    <xf numFmtId="4" fontId="16" fillId="10" borderId="1" xfId="1" applyNumberFormat="1" applyFont="1" applyFill="1" applyBorder="1" applyAlignment="1"/>
    <xf numFmtId="4" fontId="11" fillId="10" borderId="1" xfId="0" applyNumberFormat="1" applyFont="1" applyFill="1" applyBorder="1" applyAlignment="1"/>
    <xf numFmtId="4" fontId="17" fillId="10" borderId="9" xfId="0" applyNumberFormat="1" applyFont="1" applyFill="1" applyBorder="1" applyAlignment="1"/>
    <xf numFmtId="4" fontId="17" fillId="9" borderId="1" xfId="0" applyNumberFormat="1" applyFont="1" applyFill="1" applyBorder="1" applyAlignment="1"/>
    <xf numFmtId="4" fontId="16" fillId="13" borderId="1" xfId="3" applyNumberFormat="1" applyFont="1" applyFill="1" applyBorder="1"/>
    <xf numFmtId="4" fontId="16" fillId="13" borderId="1" xfId="1" applyNumberFormat="1" applyFont="1" applyFill="1" applyBorder="1" applyAlignment="1">
      <alignment horizontal="center"/>
    </xf>
    <xf numFmtId="4" fontId="16" fillId="13" borderId="1" xfId="1" applyNumberFormat="1" applyFont="1" applyFill="1" applyBorder="1" applyAlignment="1"/>
    <xf numFmtId="4" fontId="11" fillId="13" borderId="1" xfId="0" applyNumberFormat="1" applyFont="1" applyFill="1" applyBorder="1" applyAlignment="1"/>
    <xf numFmtId="4" fontId="16" fillId="13" borderId="0" xfId="2" applyNumberFormat="1" applyFont="1" applyFill="1"/>
    <xf numFmtId="4" fontId="17" fillId="13" borderId="1" xfId="0" applyNumberFormat="1" applyFont="1" applyFill="1" applyBorder="1" applyAlignment="1"/>
    <xf numFmtId="4" fontId="16" fillId="10" borderId="9" xfId="0" applyNumberFormat="1" applyFont="1" applyFill="1" applyBorder="1" applyAlignment="1"/>
    <xf numFmtId="4" fontId="16" fillId="12" borderId="1" xfId="3" applyNumberFormat="1" applyFont="1" applyFill="1" applyBorder="1"/>
    <xf numFmtId="4" fontId="16" fillId="12" borderId="1" xfId="1" applyNumberFormat="1" applyFont="1" applyFill="1" applyBorder="1" applyAlignment="1">
      <alignment horizontal="center"/>
    </xf>
    <xf numFmtId="4" fontId="16" fillId="12" borderId="1" xfId="1" applyNumberFormat="1" applyFont="1" applyFill="1" applyBorder="1" applyAlignment="1"/>
    <xf numFmtId="4" fontId="11" fillId="12" borderId="1" xfId="0" applyNumberFormat="1" applyFont="1" applyFill="1" applyBorder="1" applyAlignment="1"/>
    <xf numFmtId="4" fontId="16" fillId="12" borderId="5" xfId="0" applyNumberFormat="1" applyFont="1" applyFill="1" applyBorder="1" applyAlignment="1"/>
    <xf numFmtId="4" fontId="17" fillId="12" borderId="1" xfId="0" applyNumberFormat="1" applyFont="1" applyFill="1" applyBorder="1" applyAlignment="1"/>
    <xf numFmtId="4" fontId="16" fillId="10" borderId="10" xfId="0" applyNumberFormat="1" applyFont="1" applyFill="1" applyBorder="1" applyAlignment="1"/>
    <xf numFmtId="4" fontId="16" fillId="14" borderId="9" xfId="0" applyNumberFormat="1" applyFont="1" applyFill="1" applyBorder="1" applyAlignment="1"/>
    <xf numFmtId="4" fontId="17" fillId="8" borderId="1" xfId="0" applyNumberFormat="1" applyFont="1" applyFill="1" applyBorder="1" applyAlignment="1"/>
    <xf numFmtId="43" fontId="18" fillId="0" borderId="0" xfId="0" applyNumberFormat="1" applyFont="1"/>
    <xf numFmtId="0" fontId="0" fillId="18" borderId="1" xfId="0" applyFill="1" applyBorder="1" applyAlignment="1">
      <alignment horizontal="center" vertical="center" wrapText="1"/>
    </xf>
    <xf numFmtId="43" fontId="8" fillId="0" borderId="0" xfId="1" applyFont="1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19" borderId="1" xfId="0" applyFill="1" applyBorder="1" applyAlignment="1">
      <alignment horizontal="center" vertical="center" wrapText="1"/>
    </xf>
    <xf numFmtId="43" fontId="19" fillId="0" borderId="1" xfId="1" applyFont="1" applyBorder="1"/>
    <xf numFmtId="43" fontId="19" fillId="12" borderId="1" xfId="1" applyFont="1" applyFill="1" applyBorder="1"/>
    <xf numFmtId="0" fontId="19" fillId="0" borderId="0" xfId="0" applyFont="1"/>
    <xf numFmtId="43" fontId="0" fillId="0" borderId="1" xfId="1" applyFont="1" applyFill="1" applyBorder="1"/>
    <xf numFmtId="0" fontId="6" fillId="0" borderId="2" xfId="0" applyFont="1" applyFill="1" applyBorder="1"/>
    <xf numFmtId="0" fontId="20" fillId="20" borderId="12" xfId="0" applyFont="1" applyFill="1" applyBorder="1" applyAlignment="1">
      <alignment horizontal="center" vertical="center" wrapText="1"/>
    </xf>
    <xf numFmtId="43" fontId="0" fillId="20" borderId="1" xfId="1" applyFont="1" applyFill="1" applyBorder="1"/>
    <xf numFmtId="43" fontId="8" fillId="20" borderId="1" xfId="1" applyFont="1" applyFill="1" applyBorder="1"/>
    <xf numFmtId="43" fontId="0" fillId="18" borderId="1" xfId="0" applyNumberFormat="1" applyFill="1" applyBorder="1"/>
    <xf numFmtId="43" fontId="8" fillId="18" borderId="1" xfId="0" applyNumberFormat="1" applyFont="1" applyFill="1" applyBorder="1"/>
    <xf numFmtId="49" fontId="0" fillId="0" borderId="0" xfId="0" applyNumberFormat="1" applyFill="1" applyAlignment="1">
      <alignment horizontal="center"/>
    </xf>
    <xf numFmtId="0" fontId="21" fillId="0" borderId="0" xfId="7" applyFont="1"/>
    <xf numFmtId="43" fontId="21" fillId="0" borderId="0" xfId="8" applyFont="1"/>
    <xf numFmtId="0" fontId="22" fillId="0" borderId="17" xfId="7" applyFont="1" applyFill="1" applyBorder="1" applyAlignment="1">
      <alignment horizontal="center" vertical="center" wrapText="1" readingOrder="1"/>
    </xf>
    <xf numFmtId="43" fontId="22" fillId="0" borderId="18" xfId="8" applyFont="1" applyFill="1" applyBorder="1" applyAlignment="1">
      <alignment horizontal="center" vertical="center" wrapText="1"/>
    </xf>
    <xf numFmtId="0" fontId="22" fillId="0" borderId="13" xfId="7" applyFont="1" applyFill="1" applyBorder="1" applyAlignment="1">
      <alignment horizontal="left" vertical="center" wrapText="1" readingOrder="1"/>
    </xf>
    <xf numFmtId="0" fontId="24" fillId="0" borderId="13" xfId="7" applyFont="1" applyFill="1" applyBorder="1" applyAlignment="1">
      <alignment horizontal="left" vertical="center" wrapText="1" readingOrder="1"/>
    </xf>
    <xf numFmtId="0" fontId="24" fillId="0" borderId="19" xfId="7" applyFont="1" applyFill="1" applyBorder="1" applyAlignment="1">
      <alignment horizontal="left" vertical="center" wrapText="1" readingOrder="1"/>
    </xf>
    <xf numFmtId="0" fontId="25" fillId="21" borderId="14" xfId="9" applyFont="1" applyFill="1" applyBorder="1" applyAlignment="1">
      <alignment horizontal="center" vertical="center"/>
    </xf>
    <xf numFmtId="0" fontId="25" fillId="21" borderId="21" xfId="9" applyFont="1" applyFill="1" applyBorder="1" applyAlignment="1">
      <alignment horizontal="center" vertical="center"/>
    </xf>
    <xf numFmtId="0" fontId="25" fillId="21" borderId="1" xfId="9" applyFont="1" applyFill="1" applyBorder="1" applyAlignment="1">
      <alignment horizontal="center" vertical="center" wrapText="1"/>
    </xf>
    <xf numFmtId="0" fontId="25" fillId="0" borderId="0" xfId="9" applyFont="1" applyAlignment="1">
      <alignment horizontal="center" vertical="center"/>
    </xf>
    <xf numFmtId="0" fontId="25" fillId="21" borderId="15" xfId="9" applyFont="1" applyFill="1" applyBorder="1" applyAlignment="1">
      <alignment horizontal="center" vertical="center"/>
    </xf>
    <xf numFmtId="0" fontId="25" fillId="21" borderId="20" xfId="9" applyFont="1" applyFill="1" applyBorder="1" applyAlignment="1">
      <alignment horizontal="center" vertical="center"/>
    </xf>
    <xf numFmtId="0" fontId="25" fillId="21" borderId="1" xfId="10" applyFont="1" applyFill="1" applyBorder="1" applyAlignment="1">
      <alignment horizontal="center" vertical="center" shrinkToFit="1"/>
    </xf>
    <xf numFmtId="0" fontId="25" fillId="22" borderId="1" xfId="10" applyFont="1" applyFill="1" applyBorder="1" applyAlignment="1">
      <alignment horizontal="center" vertical="center" shrinkToFit="1"/>
    </xf>
    <xf numFmtId="0" fontId="25" fillId="9" borderId="1" xfId="10" applyFont="1" applyFill="1" applyBorder="1" applyAlignment="1">
      <alignment horizontal="center" vertical="center" shrinkToFit="1"/>
    </xf>
    <xf numFmtId="0" fontId="25" fillId="21" borderId="1" xfId="9" applyFont="1" applyFill="1" applyBorder="1" applyAlignment="1">
      <alignment horizontal="center" vertical="center"/>
    </xf>
    <xf numFmtId="0" fontId="25" fillId="21" borderId="15" xfId="9" applyFont="1" applyFill="1" applyBorder="1" applyAlignment="1">
      <alignment horizontal="center" vertical="center" wrapText="1"/>
    </xf>
    <xf numFmtId="0" fontId="25" fillId="21" borderId="20" xfId="9" applyFont="1" applyFill="1" applyBorder="1" applyAlignment="1">
      <alignment horizontal="center" vertical="center" wrapText="1"/>
    </xf>
    <xf numFmtId="0" fontId="27" fillId="21" borderId="1" xfId="9" applyFont="1" applyFill="1" applyBorder="1" applyAlignment="1">
      <alignment horizontal="center" vertical="center" wrapText="1"/>
    </xf>
    <xf numFmtId="0" fontId="27" fillId="22" borderId="1" xfId="9" applyFont="1" applyFill="1" applyBorder="1" applyAlignment="1">
      <alignment horizontal="center" vertical="center" wrapText="1"/>
    </xf>
    <xf numFmtId="0" fontId="27" fillId="9" borderId="1" xfId="9" applyFont="1" applyFill="1" applyBorder="1" applyAlignment="1">
      <alignment horizontal="center" vertical="center" wrapText="1"/>
    </xf>
    <xf numFmtId="0" fontId="25" fillId="12" borderId="1" xfId="10" applyFont="1" applyFill="1" applyBorder="1" applyAlignment="1">
      <alignment horizontal="center" vertical="center" wrapText="1"/>
    </xf>
    <xf numFmtId="0" fontId="25" fillId="0" borderId="0" xfId="9" applyFont="1" applyAlignment="1">
      <alignment horizontal="center" vertical="center" wrapText="1"/>
    </xf>
    <xf numFmtId="0" fontId="25" fillId="0" borderId="1" xfId="9" applyFont="1" applyFill="1" applyBorder="1" applyAlignment="1">
      <alignment horizontal="center"/>
    </xf>
    <xf numFmtId="0" fontId="25" fillId="0" borderId="1" xfId="9" applyFont="1" applyFill="1" applyBorder="1" applyAlignment="1">
      <alignment horizontal="left"/>
    </xf>
    <xf numFmtId="187" fontId="25" fillId="0" borderId="1" xfId="9" applyNumberFormat="1" applyFont="1" applyFill="1" applyBorder="1" applyAlignment="1">
      <alignment shrinkToFit="1"/>
    </xf>
    <xf numFmtId="43" fontId="25" fillId="0" borderId="0" xfId="11" applyFont="1"/>
    <xf numFmtId="43" fontId="25" fillId="0" borderId="0" xfId="9" applyNumberFormat="1" applyFont="1"/>
    <xf numFmtId="0" fontId="25" fillId="0" borderId="0" xfId="9" applyFont="1"/>
    <xf numFmtId="0" fontId="25" fillId="7" borderId="1" xfId="9" applyFont="1" applyFill="1" applyBorder="1" applyAlignment="1">
      <alignment horizontal="center"/>
    </xf>
    <xf numFmtId="0" fontId="25" fillId="7" borderId="1" xfId="9" applyFont="1" applyFill="1" applyBorder="1" applyAlignment="1">
      <alignment horizontal="left"/>
    </xf>
    <xf numFmtId="0" fontId="25" fillId="0" borderId="16" xfId="9" applyFont="1" applyFill="1" applyBorder="1" applyAlignment="1">
      <alignment horizontal="left"/>
    </xf>
    <xf numFmtId="0" fontId="26" fillId="7" borderId="1" xfId="9" applyFont="1" applyFill="1" applyBorder="1" applyAlignment="1">
      <alignment horizontal="left"/>
    </xf>
    <xf numFmtId="187" fontId="25" fillId="7" borderId="1" xfId="9" applyNumberFormat="1" applyFont="1" applyFill="1" applyBorder="1" applyAlignment="1">
      <alignment shrinkToFit="1"/>
    </xf>
    <xf numFmtId="0" fontId="25" fillId="0" borderId="4" xfId="9" applyFont="1" applyFill="1" applyBorder="1" applyAlignment="1">
      <alignment horizontal="center"/>
    </xf>
    <xf numFmtId="0" fontId="25" fillId="0" borderId="4" xfId="9" applyFont="1" applyFill="1" applyBorder="1" applyAlignment="1">
      <alignment horizontal="left"/>
    </xf>
    <xf numFmtId="187" fontId="25" fillId="22" borderId="1" xfId="9" applyNumberFormat="1" applyFont="1" applyFill="1" applyBorder="1" applyAlignment="1">
      <alignment shrinkToFit="1"/>
    </xf>
    <xf numFmtId="187" fontId="25" fillId="9" borderId="1" xfId="9" applyNumberFormat="1" applyFont="1" applyFill="1" applyBorder="1" applyAlignment="1">
      <alignment shrinkToFit="1"/>
    </xf>
    <xf numFmtId="187" fontId="25" fillId="12" borderId="1" xfId="9" applyNumberFormat="1" applyFont="1" applyFill="1" applyBorder="1" applyAlignment="1">
      <alignment shrinkToFit="1"/>
    </xf>
    <xf numFmtId="0" fontId="25" fillId="7" borderId="4" xfId="9" applyFont="1" applyFill="1" applyBorder="1" applyAlignment="1">
      <alignment horizontal="center"/>
    </xf>
    <xf numFmtId="0" fontId="25" fillId="7" borderId="4" xfId="9" applyFont="1" applyFill="1" applyBorder="1" applyAlignment="1">
      <alignment horizontal="left"/>
    </xf>
    <xf numFmtId="0" fontId="26" fillId="7" borderId="4" xfId="9" applyFont="1" applyFill="1" applyBorder="1" applyAlignment="1">
      <alignment horizontal="left"/>
    </xf>
    <xf numFmtId="0" fontId="25" fillId="0" borderId="0" xfId="9" applyFont="1" applyAlignment="1">
      <alignment horizontal="right"/>
    </xf>
    <xf numFmtId="0" fontId="25" fillId="7" borderId="3" xfId="9" applyFont="1" applyFill="1" applyBorder="1" applyAlignment="1">
      <alignment horizontal="center"/>
    </xf>
    <xf numFmtId="0" fontId="25" fillId="7" borderId="3" xfId="9" applyFont="1" applyFill="1" applyBorder="1" applyAlignment="1">
      <alignment horizontal="left"/>
    </xf>
    <xf numFmtId="0" fontId="25" fillId="0" borderId="0" xfId="9" applyFont="1" applyFill="1" applyBorder="1" applyAlignment="1">
      <alignment horizontal="left"/>
    </xf>
    <xf numFmtId="0" fontId="26" fillId="7" borderId="3" xfId="9" applyFont="1" applyFill="1" applyBorder="1" applyAlignment="1">
      <alignment horizontal="left"/>
    </xf>
    <xf numFmtId="187" fontId="25" fillId="7" borderId="3" xfId="9" applyNumberFormat="1" applyFont="1" applyFill="1" applyBorder="1" applyAlignment="1">
      <alignment shrinkToFit="1"/>
    </xf>
    <xf numFmtId="0" fontId="25" fillId="3" borderId="1" xfId="9" applyFont="1" applyFill="1" applyBorder="1" applyAlignment="1">
      <alignment horizontal="center"/>
    </xf>
    <xf numFmtId="0" fontId="25" fillId="3" borderId="1" xfId="9" applyFont="1" applyFill="1" applyBorder="1" applyAlignment="1">
      <alignment horizontal="left"/>
    </xf>
    <xf numFmtId="0" fontId="26" fillId="3" borderId="1" xfId="9" applyFont="1" applyFill="1" applyBorder="1" applyAlignment="1">
      <alignment horizontal="left"/>
    </xf>
    <xf numFmtId="187" fontId="25" fillId="3" borderId="1" xfId="9" applyNumberFormat="1" applyFont="1" applyFill="1" applyBorder="1" applyAlignment="1">
      <alignment shrinkToFit="1"/>
    </xf>
    <xf numFmtId="0" fontId="25" fillId="0" borderId="0" xfId="9" applyFont="1" applyAlignment="1">
      <alignment horizontal="center"/>
    </xf>
    <xf numFmtId="43" fontId="25" fillId="0" borderId="0" xfId="11" applyNumberFormat="1" applyFont="1"/>
    <xf numFmtId="0" fontId="28" fillId="0" borderId="0" xfId="0" applyFont="1"/>
    <xf numFmtId="49" fontId="29" fillId="12" borderId="1" xfId="9" applyNumberFormat="1" applyFont="1" applyFill="1" applyBorder="1" applyAlignment="1">
      <alignment horizontal="center" vertical="center" wrapText="1"/>
    </xf>
    <xf numFmtId="49" fontId="28" fillId="12" borderId="1" xfId="0" applyNumberFormat="1" applyFont="1" applyFill="1" applyBorder="1" applyAlignment="1">
      <alignment horizontal="center" vertical="center"/>
    </xf>
    <xf numFmtId="0" fontId="28" fillId="0" borderId="2" xfId="9" applyFont="1" applyFill="1" applyBorder="1" applyAlignment="1">
      <alignment horizontal="left"/>
    </xf>
    <xf numFmtId="43" fontId="28" fillId="0" borderId="1" xfId="1" applyFont="1" applyBorder="1"/>
    <xf numFmtId="43" fontId="28" fillId="0" borderId="1" xfId="0" applyNumberFormat="1" applyFont="1" applyBorder="1"/>
    <xf numFmtId="0" fontId="28" fillId="0" borderId="1" xfId="0" applyFont="1" applyBorder="1" applyAlignment="1">
      <alignment horizontal="center"/>
    </xf>
    <xf numFmtId="0" fontId="29" fillId="12" borderId="1" xfId="9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43" fontId="28" fillId="0" borderId="0" xfId="1" applyFont="1"/>
    <xf numFmtId="43" fontId="28" fillId="0" borderId="0" xfId="0" applyNumberFormat="1" applyFont="1"/>
    <xf numFmtId="0" fontId="25" fillId="23" borderId="1" xfId="10" applyFont="1" applyFill="1" applyBorder="1" applyAlignment="1">
      <alignment horizontal="center" vertical="center" shrinkToFit="1"/>
    </xf>
    <xf numFmtId="0" fontId="27" fillId="23" borderId="1" xfId="9" applyFont="1" applyFill="1" applyBorder="1" applyAlignment="1">
      <alignment horizontal="center" vertical="center" wrapText="1"/>
    </xf>
    <xf numFmtId="187" fontId="25" fillId="23" borderId="1" xfId="9" applyNumberFormat="1" applyFont="1" applyFill="1" applyBorder="1" applyAlignment="1">
      <alignment shrinkToFit="1"/>
    </xf>
    <xf numFmtId="0" fontId="25" fillId="24" borderId="1" xfId="10" applyFont="1" applyFill="1" applyBorder="1" applyAlignment="1">
      <alignment horizontal="center" vertical="center" shrinkToFit="1"/>
    </xf>
    <xf numFmtId="0" fontId="27" fillId="24" borderId="1" xfId="9" applyFont="1" applyFill="1" applyBorder="1" applyAlignment="1">
      <alignment horizontal="center" vertical="center" wrapText="1"/>
    </xf>
    <xf numFmtId="187" fontId="25" fillId="24" borderId="1" xfId="9" applyNumberFormat="1" applyFont="1" applyFill="1" applyBorder="1" applyAlignment="1">
      <alignment shrinkToFit="1"/>
    </xf>
    <xf numFmtId="43" fontId="22" fillId="0" borderId="4" xfId="1" applyFont="1" applyFill="1" applyBorder="1" applyAlignment="1">
      <alignment horizontal="center" vertical="center" wrapText="1"/>
    </xf>
    <xf numFmtId="43" fontId="24" fillId="0" borderId="19" xfId="1" applyFont="1" applyFill="1" applyBorder="1" applyAlignment="1">
      <alignment horizontal="left" vertical="center" wrapText="1" readingOrder="1"/>
    </xf>
    <xf numFmtId="0" fontId="30" fillId="25" borderId="1" xfId="9" applyFont="1" applyFill="1" applyBorder="1" applyAlignment="1">
      <alignment horizontal="center" vertical="center" wrapText="1"/>
    </xf>
    <xf numFmtId="0" fontId="31" fillId="25" borderId="1" xfId="9" applyFont="1" applyFill="1" applyBorder="1" applyAlignment="1">
      <alignment horizontal="center" vertical="center" wrapText="1"/>
    </xf>
    <xf numFmtId="43" fontId="21" fillId="0" borderId="1" xfId="1" applyFont="1" applyFill="1" applyBorder="1" applyAlignment="1">
      <alignment shrinkToFit="1"/>
    </xf>
    <xf numFmtId="43" fontId="22" fillId="0" borderId="1" xfId="1" applyFont="1" applyFill="1" applyBorder="1" applyAlignment="1">
      <alignment horizontal="right" vertical="center" wrapText="1" readingOrder="1"/>
    </xf>
    <xf numFmtId="43" fontId="23" fillId="0" borderId="2" xfId="1" applyFont="1" applyFill="1" applyBorder="1" applyAlignment="1">
      <alignment horizontal="right" wrapText="1"/>
    </xf>
    <xf numFmtId="43" fontId="24" fillId="0" borderId="1" xfId="1" applyFont="1" applyFill="1" applyBorder="1" applyAlignment="1">
      <alignment horizontal="right" vertical="center" wrapText="1" readingOrder="1"/>
    </xf>
    <xf numFmtId="2" fontId="28" fillId="0" borderId="0" xfId="0" applyNumberFormat="1" applyFont="1"/>
    <xf numFmtId="0" fontId="30" fillId="24" borderId="1" xfId="9" applyFont="1" applyFill="1" applyBorder="1" applyAlignment="1">
      <alignment horizontal="center" vertical="center" wrapText="1"/>
    </xf>
    <xf numFmtId="187" fontId="32" fillId="24" borderId="1" xfId="9" applyNumberFormat="1" applyFont="1" applyFill="1" applyBorder="1" applyAlignment="1">
      <alignment shrinkToFit="1"/>
    </xf>
    <xf numFmtId="0" fontId="30" fillId="23" borderId="1" xfId="9" applyFont="1" applyFill="1" applyBorder="1" applyAlignment="1">
      <alignment horizontal="center" vertical="center" wrapText="1"/>
    </xf>
    <xf numFmtId="187" fontId="32" fillId="23" borderId="1" xfId="9" applyNumberFormat="1" applyFont="1" applyFill="1" applyBorder="1" applyAlignment="1">
      <alignment shrinkToFit="1"/>
    </xf>
    <xf numFmtId="43" fontId="13" fillId="8" borderId="1" xfId="1" applyFont="1" applyFill="1" applyBorder="1" applyAlignment="1">
      <alignment horizontal="left"/>
    </xf>
    <xf numFmtId="0" fontId="13" fillId="8" borderId="1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43" fontId="13" fillId="0" borderId="1" xfId="1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Fill="1"/>
    <xf numFmtId="43" fontId="13" fillId="0" borderId="0" xfId="1" applyFont="1"/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0" borderId="1" xfId="1" applyNumberFormat="1" applyFont="1" applyFill="1" applyBorder="1" applyAlignment="1">
      <alignment horizontal="center"/>
    </xf>
    <xf numFmtId="0" fontId="13" fillId="24" borderId="1" xfId="0" applyFont="1" applyFill="1" applyBorder="1"/>
    <xf numFmtId="0" fontId="13" fillId="26" borderId="1" xfId="9" applyFont="1" applyFill="1" applyBorder="1" applyAlignment="1">
      <alignment horizontal="left"/>
    </xf>
    <xf numFmtId="43" fontId="13" fillId="20" borderId="1" xfId="1" applyFont="1" applyFill="1" applyBorder="1"/>
    <xf numFmtId="43" fontId="13" fillId="24" borderId="1" xfId="0" applyNumberFormat="1" applyFont="1" applyFill="1" applyBorder="1"/>
    <xf numFmtId="0" fontId="13" fillId="0" borderId="1" xfId="9" applyFont="1" applyFill="1" applyBorder="1" applyAlignment="1">
      <alignment horizontal="left"/>
    </xf>
    <xf numFmtId="0" fontId="13" fillId="27" borderId="1" xfId="0" applyFont="1" applyFill="1" applyBorder="1"/>
    <xf numFmtId="43" fontId="13" fillId="27" borderId="13" xfId="1" applyFont="1" applyFill="1" applyBorder="1"/>
    <xf numFmtId="43" fontId="13" fillId="27" borderId="1" xfId="1" applyFont="1" applyFill="1" applyBorder="1"/>
    <xf numFmtId="43" fontId="13" fillId="0" borderId="0" xfId="1" applyFont="1" applyFill="1" applyBorder="1"/>
    <xf numFmtId="43" fontId="13" fillId="0" borderId="0" xfId="1" applyFont="1" applyFill="1" applyBorder="1" applyAlignment="1">
      <alignment horizontal="left"/>
    </xf>
    <xf numFmtId="43" fontId="13" fillId="0" borderId="0" xfId="0" applyNumberFormat="1" applyFont="1" applyFill="1" applyBorder="1"/>
    <xf numFmtId="49" fontId="13" fillId="0" borderId="1" xfId="0" applyNumberFormat="1" applyFont="1" applyFill="1" applyBorder="1" applyAlignment="1">
      <alignment horizontal="center"/>
    </xf>
    <xf numFmtId="0" fontId="33" fillId="8" borderId="2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0" fontId="33" fillId="8" borderId="19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11" borderId="1" xfId="9" applyFont="1" applyFill="1" applyBorder="1" applyAlignment="1">
      <alignment horizontal="left"/>
    </xf>
    <xf numFmtId="43" fontId="13" fillId="0" borderId="1" xfId="1" applyFont="1" applyFill="1" applyBorder="1"/>
    <xf numFmtId="49" fontId="13" fillId="0" borderId="1" xfId="0" applyNumberFormat="1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 vertical="center" wrapText="1"/>
    </xf>
    <xf numFmtId="43" fontId="13" fillId="0" borderId="1" xfId="0" applyNumberFormat="1" applyFont="1" applyBorder="1"/>
    <xf numFmtId="49" fontId="13" fillId="0" borderId="1" xfId="0" applyNumberFormat="1" applyFont="1" applyFill="1" applyBorder="1" applyAlignment="1">
      <alignment horizontal="center"/>
    </xf>
    <xf numFmtId="0" fontId="3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5" borderId="1" xfId="9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0" fillId="22" borderId="13" xfId="0" applyFill="1" applyBorder="1" applyAlignment="1">
      <alignment horizontal="center" vertical="center"/>
    </xf>
    <xf numFmtId="43" fontId="0" fillId="0" borderId="13" xfId="0" applyNumberFormat="1" applyBorder="1"/>
    <xf numFmtId="49" fontId="13" fillId="0" borderId="1" xfId="0" applyNumberFormat="1" applyFont="1" applyFill="1" applyBorder="1" applyAlignment="1">
      <alignment horizontal="center"/>
    </xf>
    <xf numFmtId="43" fontId="21" fillId="0" borderId="1" xfId="1" applyFont="1" applyBorder="1"/>
    <xf numFmtId="0" fontId="21" fillId="0" borderId="1" xfId="7" applyFont="1" applyBorder="1"/>
    <xf numFmtId="43" fontId="21" fillId="0" borderId="1" xfId="7" applyNumberFormat="1" applyFont="1" applyBorder="1"/>
    <xf numFmtId="0" fontId="21" fillId="3" borderId="1" xfId="7" applyFont="1" applyFill="1" applyBorder="1" applyAlignment="1">
      <alignment horizontal="center" vertical="center" wrapText="1"/>
    </xf>
    <xf numFmtId="43" fontId="21" fillId="19" borderId="1" xfId="7" applyNumberFormat="1" applyFont="1" applyFill="1" applyBorder="1"/>
    <xf numFmtId="0" fontId="13" fillId="27" borderId="0" xfId="0" applyFont="1" applyFill="1" applyBorder="1"/>
    <xf numFmtId="49" fontId="13" fillId="0" borderId="1" xfId="0" applyNumberFormat="1" applyFont="1" applyFill="1" applyBorder="1" applyAlignment="1">
      <alignment horizontal="center"/>
    </xf>
    <xf numFmtId="0" fontId="0" fillId="28" borderId="1" xfId="0" applyFill="1" applyBorder="1" applyAlignment="1">
      <alignment horizontal="center" vertical="center" wrapText="1"/>
    </xf>
    <xf numFmtId="43" fontId="13" fillId="20" borderId="3" xfId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9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88" fontId="0" fillId="0" borderId="1" xfId="1" applyNumberFormat="1" applyFont="1" applyBorder="1"/>
    <xf numFmtId="188" fontId="0" fillId="0" borderId="0" xfId="1" applyNumberFormat="1" applyFont="1" applyAlignment="1">
      <alignment horizontal="center"/>
    </xf>
    <xf numFmtId="0" fontId="13" fillId="27" borderId="3" xfId="0" applyFont="1" applyFill="1" applyBorder="1"/>
    <xf numFmtId="188" fontId="0" fillId="3" borderId="1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24" borderId="1" xfId="0" applyFill="1" applyBorder="1" applyAlignment="1">
      <alignment horizontal="center"/>
    </xf>
    <xf numFmtId="188" fontId="0" fillId="0" borderId="1" xfId="1" applyNumberFormat="1" applyFont="1" applyBorder="1" applyAlignment="1">
      <alignment horizontal="right"/>
    </xf>
    <xf numFmtId="188" fontId="0" fillId="24" borderId="1" xfId="1" applyNumberFormat="1" applyFont="1" applyFill="1" applyBorder="1" applyAlignment="1">
      <alignment horizontal="right"/>
    </xf>
    <xf numFmtId="188" fontId="0" fillId="3" borderId="1" xfId="1" applyNumberFormat="1" applyFont="1" applyFill="1" applyBorder="1" applyAlignment="1">
      <alignment horizontal="right"/>
    </xf>
    <xf numFmtId="15" fontId="0" fillId="0" borderId="1" xfId="0" applyNumberFormat="1" applyBorder="1" applyAlignment="1">
      <alignment horizontal="center"/>
    </xf>
    <xf numFmtId="188" fontId="0" fillId="24" borderId="0" xfId="0" applyNumberFormat="1" applyFill="1"/>
    <xf numFmtId="0" fontId="34" fillId="0" borderId="0" xfId="0" applyFont="1"/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10" borderId="0" xfId="0" applyFill="1"/>
    <xf numFmtId="188" fontId="0" fillId="10" borderId="0" xfId="1" applyNumberFormat="1" applyFont="1" applyFill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13" fillId="27" borderId="2" xfId="0" applyFont="1" applyFill="1" applyBorder="1"/>
    <xf numFmtId="43" fontId="0" fillId="3" borderId="1" xfId="1" applyFont="1" applyFill="1" applyBorder="1" applyAlignment="1">
      <alignment horizontal="center" vertical="center"/>
    </xf>
    <xf numFmtId="43" fontId="0" fillId="24" borderId="1" xfId="0" applyNumberFormat="1" applyFill="1" applyBorder="1"/>
    <xf numFmtId="43" fontId="13" fillId="20" borderId="15" xfId="1" applyFont="1" applyFill="1" applyBorder="1" applyAlignment="1">
      <alignment horizontal="center" vertical="center" wrapText="1"/>
    </xf>
    <xf numFmtId="43" fontId="13" fillId="18" borderId="1" xfId="0" applyNumberFormat="1" applyFont="1" applyFill="1" applyBorder="1"/>
    <xf numFmtId="43" fontId="13" fillId="18" borderId="1" xfId="1" applyFont="1" applyFill="1" applyBorder="1"/>
    <xf numFmtId="0" fontId="0" fillId="0" borderId="18" xfId="0" applyBorder="1" applyAlignment="1">
      <alignment horizontal="center" vertical="center" wrapText="1"/>
    </xf>
    <xf numFmtId="188" fontId="0" fillId="24" borderId="1" xfId="1" applyNumberFormat="1" applyFont="1" applyFill="1" applyBorder="1"/>
    <xf numFmtId="188" fontId="0" fillId="24" borderId="1" xfId="1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88" fontId="0" fillId="0" borderId="0" xfId="1" applyNumberFormat="1" applyFont="1" applyBorder="1"/>
    <xf numFmtId="0" fontId="0" fillId="0" borderId="0" xfId="0" applyBorder="1"/>
    <xf numFmtId="0" fontId="35" fillId="0" borderId="1" xfId="0" applyFont="1" applyBorder="1" applyAlignment="1">
      <alignment vertical="center" wrapText="1"/>
    </xf>
    <xf numFmtId="43" fontId="13" fillId="28" borderId="0" xfId="0" applyNumberFormat="1" applyFont="1" applyFill="1"/>
    <xf numFmtId="0" fontId="37" fillId="2" borderId="1" xfId="0" applyFont="1" applyFill="1" applyBorder="1" applyAlignment="1">
      <alignment horizontal="center" wrapText="1" readingOrder="1"/>
    </xf>
    <xf numFmtId="0" fontId="38" fillId="29" borderId="1" xfId="12" applyFont="1" applyBorder="1" applyAlignment="1">
      <alignment horizontal="center" wrapText="1" readingOrder="1"/>
    </xf>
    <xf numFmtId="0" fontId="39" fillId="0" borderId="0" xfId="0" applyFont="1"/>
    <xf numFmtId="0" fontId="37" fillId="2" borderId="1" xfId="0" applyFont="1" applyFill="1" applyBorder="1" applyAlignment="1">
      <alignment horizontal="left" wrapText="1" readingOrder="1"/>
    </xf>
    <xf numFmtId="0" fontId="40" fillId="2" borderId="1" xfId="0" applyFont="1" applyFill="1" applyBorder="1" applyAlignment="1">
      <alignment wrapText="1"/>
    </xf>
    <xf numFmtId="43" fontId="38" fillId="29" borderId="1" xfId="1" applyFont="1" applyFill="1" applyBorder="1" applyAlignment="1">
      <alignment horizontal="center" wrapText="1" readingOrder="1"/>
    </xf>
    <xf numFmtId="43" fontId="38" fillId="8" borderId="1" xfId="1" applyFont="1" applyFill="1" applyBorder="1"/>
    <xf numFmtId="43" fontId="38" fillId="8" borderId="1" xfId="1" applyFont="1" applyFill="1" applyBorder="1" applyAlignment="1">
      <alignment horizontal="center" wrapText="1" readingOrder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41" fillId="20" borderId="1" xfId="1" applyFont="1" applyFill="1" applyBorder="1"/>
    <xf numFmtId="0" fontId="0" fillId="24" borderId="13" xfId="0" applyFill="1" applyBorder="1" applyAlignment="1">
      <alignment horizontal="center"/>
    </xf>
    <xf numFmtId="188" fontId="0" fillId="24" borderId="13" xfId="0" applyNumberFormat="1" applyFill="1" applyBorder="1"/>
    <xf numFmtId="49" fontId="1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88" fontId="0" fillId="0" borderId="13" xfId="1" applyNumberFormat="1" applyFont="1" applyBorder="1"/>
    <xf numFmtId="188" fontId="0" fillId="0" borderId="1" xfId="1" applyNumberFormat="1" applyFont="1" applyFill="1" applyBorder="1"/>
    <xf numFmtId="188" fontId="0" fillId="2" borderId="1" xfId="1" applyNumberFormat="1" applyFont="1" applyFill="1" applyBorder="1" applyAlignment="1">
      <alignment horizontal="center"/>
    </xf>
    <xf numFmtId="188" fontId="0" fillId="2" borderId="1" xfId="1" applyNumberFormat="1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center"/>
    </xf>
    <xf numFmtId="0" fontId="13" fillId="0" borderId="0" xfId="9" applyFont="1" applyFill="1" applyBorder="1" applyAlignment="1">
      <alignment horizontal="left"/>
    </xf>
    <xf numFmtId="0" fontId="13" fillId="12" borderId="0" xfId="9" applyFont="1" applyFill="1" applyBorder="1" applyAlignment="1">
      <alignment horizontal="left"/>
    </xf>
    <xf numFmtId="0" fontId="41" fillId="12" borderId="1" xfId="9" applyFont="1" applyFill="1" applyBorder="1" applyAlignment="1">
      <alignment horizontal="left"/>
    </xf>
    <xf numFmtId="0" fontId="39" fillId="0" borderId="1" xfId="0" applyFont="1" applyBorder="1"/>
    <xf numFmtId="188" fontId="0" fillId="12" borderId="1" xfId="0" applyNumberFormat="1" applyFill="1" applyBorder="1"/>
    <xf numFmtId="0" fontId="39" fillId="22" borderId="1" xfId="0" applyFont="1" applyFill="1" applyBorder="1"/>
    <xf numFmtId="188" fontId="0" fillId="22" borderId="1" xfId="0" applyNumberFormat="1" applyFill="1" applyBorder="1"/>
    <xf numFmtId="0" fontId="38" fillId="8" borderId="1" xfId="12" applyFont="1" applyFill="1" applyBorder="1" applyAlignment="1">
      <alignment horizontal="center" vertical="center" wrapText="1" readingOrder="1"/>
    </xf>
    <xf numFmtId="43" fontId="39" fillId="0" borderId="1" xfId="1" applyFont="1" applyBorder="1"/>
    <xf numFmtId="43" fontId="39" fillId="22" borderId="1" xfId="1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30" fillId="23" borderId="18" xfId="9" applyFont="1" applyFill="1" applyBorder="1" applyAlignment="1">
      <alignment horizontal="center" vertical="center" wrapText="1"/>
    </xf>
    <xf numFmtId="187" fontId="32" fillId="23" borderId="2" xfId="9" applyNumberFormat="1" applyFont="1" applyFill="1" applyBorder="1" applyAlignment="1">
      <alignment shrinkToFit="1"/>
    </xf>
    <xf numFmtId="43" fontId="13" fillId="20" borderId="3" xfId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188" fontId="0" fillId="2" borderId="13" xfId="1" applyNumberFormat="1" applyFont="1" applyFill="1" applyBorder="1" applyAlignment="1">
      <alignment horizontal="center"/>
    </xf>
    <xf numFmtId="43" fontId="42" fillId="8" borderId="1" xfId="1" applyFont="1" applyFill="1" applyBorder="1" applyAlignment="1">
      <alignment horizontal="left"/>
    </xf>
    <xf numFmtId="0" fontId="44" fillId="0" borderId="0" xfId="0" applyFont="1"/>
    <xf numFmtId="0" fontId="43" fillId="31" borderId="1" xfId="7" applyNumberFormat="1" applyFont="1" applyFill="1" applyBorder="1" applyAlignment="1">
      <alignment horizontal="left" vertical="center" wrapText="1" readingOrder="1"/>
    </xf>
    <xf numFmtId="0" fontId="43" fillId="32" borderId="1" xfId="7" applyNumberFormat="1" applyFont="1" applyFill="1" applyBorder="1" applyAlignment="1">
      <alignment horizontal="left" vertical="center" wrapText="1" readingOrder="1"/>
    </xf>
    <xf numFmtId="0" fontId="45" fillId="32" borderId="1" xfId="7" applyNumberFormat="1" applyFont="1" applyFill="1" applyBorder="1" applyAlignment="1">
      <alignment horizontal="left" vertical="center" wrapText="1" readingOrder="1"/>
    </xf>
    <xf numFmtId="43" fontId="44" fillId="0" borderId="1" xfId="1" applyFont="1" applyBorder="1"/>
    <xf numFmtId="0" fontId="45" fillId="33" borderId="1" xfId="7" applyNumberFormat="1" applyFont="1" applyFill="1" applyBorder="1" applyAlignment="1">
      <alignment horizontal="left" vertical="center" wrapText="1" readingOrder="1"/>
    </xf>
    <xf numFmtId="43" fontId="44" fillId="34" borderId="1" xfId="0" applyNumberFormat="1" applyFont="1" applyFill="1" applyBorder="1"/>
    <xf numFmtId="0" fontId="44" fillId="0" borderId="0" xfId="0" applyFont="1" applyAlignment="1">
      <alignment horizontal="center"/>
    </xf>
    <xf numFmtId="0" fontId="46" fillId="0" borderId="0" xfId="0" applyFont="1"/>
    <xf numFmtId="43" fontId="46" fillId="0" borderId="1" xfId="1" applyFont="1" applyFill="1" applyBorder="1"/>
    <xf numFmtId="43" fontId="44" fillId="0" borderId="1" xfId="1" applyFont="1" applyFill="1" applyBorder="1"/>
    <xf numFmtId="0" fontId="47" fillId="8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46" fillId="0" borderId="1" xfId="1" applyFont="1" applyFill="1" applyBorder="1" applyAlignment="1">
      <alignment horizontal="center"/>
    </xf>
    <xf numFmtId="43" fontId="21" fillId="0" borderId="0" xfId="7" applyNumberFormat="1" applyFont="1"/>
    <xf numFmtId="43" fontId="0" fillId="0" borderId="15" xfId="1" applyFont="1" applyFill="1" applyBorder="1" applyAlignment="1">
      <alignment horizontal="center" vertical="center"/>
    </xf>
    <xf numFmtId="43" fontId="0" fillId="24" borderId="1" xfId="1" applyFont="1" applyFill="1" applyBorder="1"/>
    <xf numFmtId="43" fontId="48" fillId="35" borderId="1" xfId="13" applyNumberFormat="1" applyBorder="1"/>
    <xf numFmtId="0" fontId="35" fillId="36" borderId="1" xfId="0" applyFont="1" applyFill="1" applyBorder="1" applyAlignment="1">
      <alignment vertical="center" wrapText="1"/>
    </xf>
    <xf numFmtId="188" fontId="0" fillId="24" borderId="19" xfId="0" applyNumberFormat="1" applyFill="1" applyBorder="1"/>
    <xf numFmtId="188" fontId="0" fillId="24" borderId="17" xfId="0" applyNumberFormat="1" applyFill="1" applyBorder="1"/>
    <xf numFmtId="188" fontId="0" fillId="24" borderId="1" xfId="0" applyNumberFormat="1" applyFill="1" applyBorder="1"/>
    <xf numFmtId="0" fontId="0" fillId="0" borderId="1" xfId="0" applyFill="1" applyBorder="1"/>
    <xf numFmtId="49" fontId="1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0" fillId="20" borderId="18" xfId="9" applyFont="1" applyFill="1" applyBorder="1" applyAlignment="1">
      <alignment horizontal="center" vertical="center" wrapText="1"/>
    </xf>
    <xf numFmtId="187" fontId="32" fillId="20" borderId="2" xfId="9" applyNumberFormat="1" applyFont="1" applyFill="1" applyBorder="1" applyAlignment="1">
      <alignment shrinkToFit="1"/>
    </xf>
    <xf numFmtId="43" fontId="49" fillId="38" borderId="1" xfId="15" applyNumberFormat="1" applyFont="1" applyBorder="1" applyAlignment="1">
      <alignment horizontal="center" vertical="center" wrapText="1"/>
    </xf>
    <xf numFmtId="43" fontId="49" fillId="38" borderId="1" xfId="15" applyNumberFormat="1" applyFont="1" applyBorder="1" applyAlignment="1">
      <alignment horizontal="center" vertical="center"/>
    </xf>
    <xf numFmtId="0" fontId="50" fillId="37" borderId="24" xfId="14" applyFont="1" applyAlignment="1">
      <alignment horizontal="center" vertical="center" wrapText="1"/>
    </xf>
    <xf numFmtId="43" fontId="50" fillId="37" borderId="24" xfId="14" applyNumberFormat="1" applyFont="1"/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51" fillId="11" borderId="25" xfId="0" applyFont="1" applyFill="1" applyBorder="1" applyAlignment="1">
      <alignment horizontal="center" vertical="center" wrapText="1"/>
    </xf>
    <xf numFmtId="189" fontId="12" fillId="0" borderId="2" xfId="0" applyNumberFormat="1" applyFont="1" applyBorder="1" applyAlignment="1">
      <alignment horizontal="center"/>
    </xf>
    <xf numFmtId="189" fontId="12" fillId="0" borderId="1" xfId="1" applyNumberFormat="1" applyFont="1" applyBorder="1" applyAlignment="1">
      <alignment horizontal="center"/>
    </xf>
    <xf numFmtId="189" fontId="12" fillId="0" borderId="1" xfId="1" applyNumberFormat="1" applyFont="1" applyFill="1" applyBorder="1" applyAlignment="1">
      <alignment horizontal="center"/>
    </xf>
    <xf numFmtId="0" fontId="51" fillId="31" borderId="1" xfId="7" applyNumberFormat="1" applyFont="1" applyFill="1" applyBorder="1" applyAlignment="1">
      <alignment horizontal="left" vertical="center" wrapText="1" readingOrder="1"/>
    </xf>
    <xf numFmtId="0" fontId="51" fillId="32" borderId="1" xfId="7" applyNumberFormat="1" applyFont="1" applyFill="1" applyBorder="1" applyAlignment="1">
      <alignment horizontal="left" vertical="center" wrapText="1" readingOrder="1"/>
    </xf>
    <xf numFmtId="0" fontId="52" fillId="32" borderId="1" xfId="7" applyNumberFormat="1" applyFont="1" applyFill="1" applyBorder="1" applyAlignment="1">
      <alignment horizontal="left" vertical="center" wrapText="1" readingOrder="1"/>
    </xf>
    <xf numFmtId="43" fontId="12" fillId="0" borderId="1" xfId="1" applyFont="1" applyFill="1" applyBorder="1"/>
    <xf numFmtId="43" fontId="12" fillId="2" borderId="1" xfId="1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0" fontId="52" fillId="39" borderId="1" xfId="7" applyNumberFormat="1" applyFont="1" applyFill="1" applyBorder="1" applyAlignment="1">
      <alignment horizontal="left" vertical="center" wrapText="1" readingOrder="1"/>
    </xf>
    <xf numFmtId="43" fontId="13" fillId="22" borderId="1" xfId="0" applyNumberFormat="1" applyFont="1" applyFill="1" applyBorder="1"/>
    <xf numFmtId="43" fontId="12" fillId="29" borderId="1" xfId="12" applyNumberFormat="1" applyFont="1" applyBorder="1"/>
    <xf numFmtId="43" fontId="12" fillId="40" borderId="1" xfId="12" applyNumberFormat="1" applyFont="1" applyFill="1" applyBorder="1"/>
    <xf numFmtId="43" fontId="12" fillId="0" borderId="1" xfId="0" applyNumberFormat="1" applyFont="1" applyBorder="1"/>
    <xf numFmtId="189" fontId="12" fillId="22" borderId="1" xfId="0" applyNumberFormat="1" applyFont="1" applyFill="1" applyBorder="1" applyAlignment="1">
      <alignment horizontal="center"/>
    </xf>
    <xf numFmtId="43" fontId="12" fillId="22" borderId="1" xfId="0" applyNumberFormat="1" applyFont="1" applyFill="1" applyBorder="1"/>
    <xf numFmtId="43" fontId="12" fillId="20" borderId="23" xfId="13" applyNumberFormat="1" applyFont="1" applyFill="1"/>
    <xf numFmtId="43" fontId="12" fillId="22" borderId="23" xfId="13" applyNumberFormat="1" applyFont="1" applyFill="1"/>
    <xf numFmtId="43" fontId="12" fillId="3" borderId="1" xfId="0" applyNumberFormat="1" applyFont="1" applyFill="1" applyBorder="1"/>
    <xf numFmtId="0" fontId="53" fillId="3" borderId="1" xfId="0" applyFont="1" applyFill="1" applyBorder="1" applyAlignment="1">
      <alignment horizontal="center" vertical="center" wrapText="1"/>
    </xf>
    <xf numFmtId="0" fontId="53" fillId="41" borderId="1" xfId="0" applyFont="1" applyFill="1" applyBorder="1" applyAlignment="1">
      <alignment horizontal="center" vertical="center" wrapText="1"/>
    </xf>
    <xf numFmtId="0" fontId="53" fillId="42" borderId="1" xfId="0" applyFont="1" applyFill="1" applyBorder="1" applyAlignment="1">
      <alignment horizontal="center" vertical="center" wrapText="1"/>
    </xf>
    <xf numFmtId="0" fontId="53" fillId="11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/>
    </xf>
    <xf numFmtId="0" fontId="53" fillId="0" borderId="1" xfId="0" applyFont="1" applyBorder="1"/>
    <xf numFmtId="43" fontId="53" fillId="13" borderId="1" xfId="1" applyFont="1" applyFill="1" applyBorder="1"/>
    <xf numFmtId="43" fontId="53" fillId="0" borderId="1" xfId="1" applyFont="1" applyBorder="1"/>
    <xf numFmtId="43" fontId="53" fillId="9" borderId="1" xfId="1" applyFont="1" applyFill="1" applyBorder="1"/>
    <xf numFmtId="0" fontId="53" fillId="11" borderId="1" xfId="0" applyFont="1" applyFill="1" applyBorder="1" applyAlignment="1">
      <alignment horizontal="center"/>
    </xf>
    <xf numFmtId="0" fontId="53" fillId="11" borderId="1" xfId="0" applyFont="1" applyFill="1" applyBorder="1"/>
    <xf numFmtId="43" fontId="53" fillId="11" borderId="1" xfId="1" applyFont="1" applyFill="1" applyBorder="1"/>
    <xf numFmtId="0" fontId="53" fillId="24" borderId="1" xfId="0" applyFont="1" applyFill="1" applyBorder="1" applyAlignment="1">
      <alignment horizontal="center" vertical="center" wrapText="1"/>
    </xf>
    <xf numFmtId="0" fontId="53" fillId="20" borderId="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43" fontId="53" fillId="0" borderId="1" xfId="1" applyFont="1" applyFill="1" applyBorder="1"/>
    <xf numFmtId="49" fontId="13" fillId="0" borderId="1" xfId="0" applyNumberFormat="1" applyFont="1" applyFill="1" applyBorder="1" applyAlignment="1">
      <alignment horizontal="center"/>
    </xf>
    <xf numFmtId="4" fontId="0" fillId="0" borderId="0" xfId="0" applyNumberFormat="1"/>
    <xf numFmtId="0" fontId="16" fillId="0" borderId="1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 wrapText="1"/>
    </xf>
    <xf numFmtId="3" fontId="0" fillId="0" borderId="0" xfId="0" applyNumberFormat="1" applyBorder="1"/>
    <xf numFmtId="4" fontId="0" fillId="0" borderId="0" xfId="0" applyNumberFormat="1" applyBorder="1"/>
    <xf numFmtId="2" fontId="0" fillId="0" borderId="0" xfId="0" applyNumberFormat="1" applyBorder="1"/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43" fontId="0" fillId="0" borderId="1" xfId="1" applyFont="1" applyBorder="1" applyAlignment="1">
      <alignment horizontal="right"/>
    </xf>
    <xf numFmtId="43" fontId="44" fillId="0" borderId="0" xfId="1" applyFont="1"/>
    <xf numFmtId="4" fontId="0" fillId="0" borderId="2" xfId="0" applyNumberFormat="1" applyBorder="1" applyAlignment="1">
      <alignment horizontal="center"/>
    </xf>
    <xf numFmtId="4" fontId="56" fillId="0" borderId="32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right"/>
    </xf>
    <xf numFmtId="4" fontId="0" fillId="0" borderId="0" xfId="0" applyNumberFormat="1" applyFill="1" applyBorder="1"/>
    <xf numFmtId="0" fontId="16" fillId="0" borderId="30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2" fontId="0" fillId="0" borderId="0" xfId="0" applyNumberFormat="1" applyFill="1" applyBorder="1"/>
    <xf numFmtId="2" fontId="0" fillId="0" borderId="0" xfId="0" applyNumberFormat="1"/>
    <xf numFmtId="0" fontId="16" fillId="0" borderId="30" xfId="0" applyFont="1" applyFill="1" applyBorder="1" applyAlignment="1">
      <alignment horizontal="center" vertical="center" wrapText="1"/>
    </xf>
    <xf numFmtId="43" fontId="0" fillId="0" borderId="0" xfId="1" applyFont="1"/>
    <xf numFmtId="0" fontId="16" fillId="0" borderId="3" xfId="0" applyFont="1" applyFill="1" applyBorder="1" applyAlignment="1">
      <alignment horizontal="right" vertical="center" wrapText="1"/>
    </xf>
    <xf numFmtId="43" fontId="16" fillId="0" borderId="0" xfId="1" applyFont="1" applyBorder="1" applyAlignment="1">
      <alignment vertical="center" wrapText="1"/>
    </xf>
    <xf numFmtId="43" fontId="0" fillId="0" borderId="0" xfId="1" applyFont="1" applyBorder="1" applyAlignment="1"/>
    <xf numFmtId="0" fontId="16" fillId="0" borderId="0" xfId="0" applyFont="1" applyBorder="1" applyAlignment="1">
      <alignment vertical="center" wrapText="1"/>
    </xf>
    <xf numFmtId="43" fontId="0" fillId="0" borderId="0" xfId="1" applyFont="1" applyBorder="1"/>
    <xf numFmtId="43" fontId="0" fillId="0" borderId="0" xfId="1" applyFont="1" applyAlignment="1">
      <alignment horizontal="right"/>
    </xf>
    <xf numFmtId="0" fontId="51" fillId="0" borderId="3" xfId="7" applyNumberFormat="1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49" fontId="13" fillId="0" borderId="1" xfId="7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7" fillId="28" borderId="1" xfId="9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3" fontId="13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1" fillId="0" borderId="4" xfId="7" applyNumberFormat="1" applyFont="1" applyFill="1" applyBorder="1" applyAlignment="1">
      <alignment horizontal="center" vertical="center" wrapText="1" readingOrder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57" fillId="28" borderId="1" xfId="9" applyNumberFormat="1" applyFont="1" applyFill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3" fontId="13" fillId="0" borderId="1" xfId="1" applyFont="1" applyBorder="1"/>
    <xf numFmtId="43" fontId="13" fillId="0" borderId="1" xfId="0" applyNumberFormat="1" applyFont="1" applyFill="1" applyBorder="1"/>
    <xf numFmtId="43" fontId="13" fillId="28" borderId="1" xfId="1" applyFont="1" applyFill="1" applyBorder="1"/>
    <xf numFmtId="43" fontId="13" fillId="8" borderId="1" xfId="0" applyNumberFormat="1" applyFont="1" applyFill="1" applyBorder="1"/>
    <xf numFmtId="43" fontId="12" fillId="0" borderId="1" xfId="1" applyFont="1" applyFill="1" applyBorder="1" applyAlignment="1">
      <alignment horizontal="center"/>
    </xf>
    <xf numFmtId="43" fontId="12" fillId="0" borderId="0" xfId="1" applyFont="1" applyBorder="1" applyAlignment="1">
      <alignment horizontal="center"/>
    </xf>
    <xf numFmtId="43" fontId="12" fillId="20" borderId="1" xfId="1" applyFont="1" applyFill="1" applyBorder="1"/>
    <xf numFmtId="43" fontId="12" fillId="0" borderId="0" xfId="1" applyFont="1" applyBorder="1"/>
    <xf numFmtId="43" fontId="42" fillId="0" borderId="1" xfId="0" applyNumberFormat="1" applyFont="1" applyBorder="1"/>
    <xf numFmtId="43" fontId="12" fillId="0" borderId="1" xfId="1" applyFont="1" applyBorder="1"/>
    <xf numFmtId="43" fontId="12" fillId="0" borderId="1" xfId="0" applyNumberFormat="1" applyFont="1" applyFill="1" applyBorder="1"/>
    <xf numFmtId="43" fontId="12" fillId="28" borderId="1" xfId="1" applyFont="1" applyFill="1" applyBorder="1"/>
    <xf numFmtId="43" fontId="12" fillId="8" borderId="1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/>
    <xf numFmtId="43" fontId="42" fillId="8" borderId="1" xfId="0" applyNumberFormat="1" applyFont="1" applyFill="1" applyBorder="1"/>
    <xf numFmtId="43" fontId="42" fillId="0" borderId="0" xfId="0" applyNumberFormat="1" applyFont="1" applyFill="1" applyBorder="1"/>
    <xf numFmtId="0" fontId="52" fillId="33" borderId="1" xfId="7" applyNumberFormat="1" applyFont="1" applyFill="1" applyBorder="1" applyAlignment="1">
      <alignment horizontal="left" vertical="center" wrapText="1" readingOrder="1"/>
    </xf>
    <xf numFmtId="43" fontId="52" fillId="33" borderId="1" xfId="1" applyFont="1" applyFill="1" applyBorder="1" applyAlignment="1">
      <alignment horizontal="left" vertical="center" wrapText="1" readingOrder="1"/>
    </xf>
    <xf numFmtId="43" fontId="13" fillId="34" borderId="1" xfId="0" applyNumberFormat="1" applyFont="1" applyFill="1" applyBorder="1"/>
    <xf numFmtId="43" fontId="13" fillId="0" borderId="2" xfId="0" applyNumberFormat="1" applyFont="1" applyFill="1" applyBorder="1"/>
    <xf numFmtId="43" fontId="13" fillId="34" borderId="1" xfId="1" applyFont="1" applyFill="1" applyBorder="1"/>
    <xf numFmtId="0" fontId="13" fillId="0" borderId="0" xfId="0" applyFont="1" applyBorder="1"/>
    <xf numFmtId="43" fontId="12" fillId="0" borderId="1" xfId="1" applyFont="1" applyFill="1" applyBorder="1" applyAlignment="1">
      <alignment horizontal="left" vertical="center" wrapText="1" readingOrder="1"/>
    </xf>
    <xf numFmtId="43" fontId="58" fillId="0" borderId="1" xfId="1" applyFont="1" applyFill="1" applyBorder="1" applyAlignment="1">
      <alignment horizontal="left" vertical="center" wrapText="1" readingOrder="1"/>
    </xf>
    <xf numFmtId="43" fontId="13" fillId="0" borderId="0" xfId="0" applyNumberFormat="1" applyFont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3" fontId="13" fillId="43" borderId="1" xfId="1" applyFont="1" applyFill="1" applyBorder="1"/>
    <xf numFmtId="0" fontId="26" fillId="21" borderId="1" xfId="1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/>
    </xf>
    <xf numFmtId="0" fontId="28" fillId="4" borderId="0" xfId="9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3" fillId="3" borderId="22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43" fontId="13" fillId="20" borderId="3" xfId="1" applyFont="1" applyFill="1" applyBorder="1" applyAlignment="1">
      <alignment horizontal="center" vertical="center" wrapText="1"/>
    </xf>
    <xf numFmtId="43" fontId="13" fillId="20" borderId="4" xfId="1" applyFont="1" applyFill="1" applyBorder="1" applyAlignment="1">
      <alignment horizontal="center" vertical="center" wrapText="1"/>
    </xf>
    <xf numFmtId="0" fontId="13" fillId="24" borderId="3" xfId="0" applyFont="1" applyFill="1" applyBorder="1" applyAlignment="1">
      <alignment horizontal="center" vertical="center" wrapText="1"/>
    </xf>
    <xf numFmtId="0" fontId="13" fillId="24" borderId="4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43" fontId="13" fillId="0" borderId="3" xfId="1" applyFont="1" applyFill="1" applyBorder="1" applyAlignment="1">
      <alignment horizontal="center" vertical="center" wrapText="1"/>
    </xf>
    <xf numFmtId="43" fontId="13" fillId="0" borderId="15" xfId="1" applyFont="1" applyFill="1" applyBorder="1" applyAlignment="1">
      <alignment horizontal="center" vertical="center" wrapText="1"/>
    </xf>
    <xf numFmtId="43" fontId="13" fillId="0" borderId="4" xfId="1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1" fillId="30" borderId="3" xfId="7" applyNumberFormat="1" applyFont="1" applyFill="1" applyBorder="1" applyAlignment="1">
      <alignment horizontal="center" vertical="center" wrapText="1" readingOrder="1"/>
    </xf>
    <xf numFmtId="0" fontId="51" fillId="30" borderId="4" xfId="7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8" fillId="35" borderId="1" xfId="13" applyBorder="1" applyAlignment="1">
      <alignment horizontal="center" vertical="center"/>
    </xf>
    <xf numFmtId="0" fontId="43" fillId="30" borderId="3" xfId="7" applyNumberFormat="1" applyFont="1" applyFill="1" applyBorder="1" applyAlignment="1">
      <alignment horizontal="center" vertical="center" wrapText="1" readingOrder="1"/>
    </xf>
    <xf numFmtId="0" fontId="43" fillId="30" borderId="4" xfId="7" applyNumberFormat="1" applyFont="1" applyFill="1" applyBorder="1" applyAlignment="1">
      <alignment horizontal="center" vertical="center" wrapText="1" readingOrder="1"/>
    </xf>
    <xf numFmtId="43" fontId="36" fillId="29" borderId="1" xfId="12" applyNumberFormat="1" applyBorder="1" applyAlignment="1">
      <alignment horizontal="center" vertical="center" wrapText="1"/>
    </xf>
    <xf numFmtId="0" fontId="36" fillId="29" borderId="1" xfId="12" applyBorder="1" applyAlignment="1">
      <alignment horizontal="center" vertical="center" wrapText="1"/>
    </xf>
    <xf numFmtId="0" fontId="25" fillId="0" borderId="3" xfId="9" applyFont="1" applyFill="1" applyBorder="1" applyAlignment="1">
      <alignment horizontal="center" vertical="center" wrapText="1"/>
    </xf>
    <xf numFmtId="0" fontId="25" fillId="0" borderId="4" xfId="9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2" fillId="20" borderId="23" xfId="13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 wrapText="1"/>
    </xf>
    <xf numFmtId="0" fontId="12" fillId="29" borderId="1" xfId="1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51" fillId="6" borderId="26" xfId="0" applyFont="1" applyFill="1" applyBorder="1" applyAlignment="1">
      <alignment horizontal="center" vertical="center" wrapText="1"/>
    </xf>
    <xf numFmtId="0" fontId="51" fillId="6" borderId="1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56" fillId="0" borderId="33" xfId="0" applyFont="1" applyBorder="1" applyAlignment="1">
      <alignment vertical="center" wrapText="1"/>
    </xf>
    <xf numFmtId="0" fontId="56" fillId="0" borderId="29" xfId="0" applyFont="1" applyBorder="1" applyAlignment="1">
      <alignment vertical="center" wrapText="1"/>
    </xf>
  </cellXfs>
  <cellStyles count="16">
    <cellStyle name="40% - Accent5" xfId="15" builtinId="47"/>
    <cellStyle name="Calculation" xfId="13" builtinId="22"/>
    <cellStyle name="Comma" xfId="1" builtinId="3"/>
    <cellStyle name="Comma 2" xfId="3"/>
    <cellStyle name="Comma 3" xfId="8"/>
    <cellStyle name="Comma 4" xfId="11"/>
    <cellStyle name="Good" xfId="12" builtinId="26"/>
    <cellStyle name="Normal" xfId="0" builtinId="0"/>
    <cellStyle name="Normal 2" xfId="2"/>
    <cellStyle name="Normal 2 2" xfId="6"/>
    <cellStyle name="Normal 2 2 2" xfId="10"/>
    <cellStyle name="Normal 3" xfId="5"/>
    <cellStyle name="Normal 4" xfId="7"/>
    <cellStyle name="Normal 5" xfId="9"/>
    <cellStyle name="Note" xfId="14" builtinId="10"/>
    <cellStyle name="ปกติ_Sheet1" xfId="4"/>
  </cellStyles>
  <dxfs count="2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7030A0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numFmt numFmtId="187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numFmt numFmtId="187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numFmt numFmtId="187" formatCode="#,##0.00_ ;[Red]\-#,##0.00\ 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theme="1"/>
        <name val="Angsana New"/>
        <scheme val="none"/>
      </font>
      <fill>
        <patternFill patternType="none">
          <fgColor indexed="64"/>
          <bgColor indexed="65"/>
        </patternFill>
      </fill>
      <alignment horizontal="right" textRotation="0" wrapText="1" indent="0" justifyLastLine="0" shrinkToFit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1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rgb="FF000000"/>
        <name val="Angsana Ne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4"/>
        <name val="Angsana New"/>
        <scheme val="none"/>
      </font>
      <alignment textRotation="0" wrapText="1" indent="0" justifyLastLine="0" shrinkToFit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Angsana Ne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00FF"/>
      <color rgb="FFFFFF99"/>
      <color rgb="FFCCFFCC"/>
      <color rgb="FFFF99FF"/>
      <color rgb="FFFFCCFF"/>
      <color rgb="FF99FFCC"/>
      <color rgb="FFFFFFCC"/>
      <color rgb="FFFFFF00"/>
      <color rgb="FF99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_IT\&#3600;&#3634;&#3609;&#3586;&#3657;&#3629;&#3617;&#3641;&#3621;&#3585;&#3621;&#3634;&#3591;\&#3586;&#3657;&#3629;&#3617;&#3641;&#3621;&#3619;&#3627;&#3633;&#3626;&#3627;&#3621;&#3633;&#3585;_&#3611;&#3637;2545-55\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DriveD_IT\1&#3600;&#3634;&#3609;&#3586;&#3657;&#3629;&#3617;&#3641;&#3621;&#3585;&#3621;&#3634;&#3591;\&#3586;&#3657;&#3629;&#3617;&#3641;&#3621;&#3607;&#3635;&#3648;&#3609;&#3637;&#3618;&#3610;&#3626;&#3606;&#3634;&#3609;&#3610;&#3619;&#3636;&#3585;&#3634;&#3619;_&#3611;&#3637;2551-59\&#3648;&#3605;&#3619;&#3637;&#3618;&#3617;&#3586;&#3657;&#3629;&#3617;&#3641;&#3621;&#3619;&#3614;&#3611;&#3637;2560_18&#3605;&#3588;59\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\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3" displayName="Table3" ref="A2:M19" totalsRowShown="0" headerRowDxfId="20" dataDxfId="18" headerRowBorderDxfId="19" tableBorderDxfId="17" totalsRowBorderDxfId="16">
  <autoFilter ref="A2:M19"/>
  <tableColumns count="13">
    <tableColumn id="1" name="หน่วยบริการ" dataDxfId="15"/>
    <tableColumn id="10" name="งบระดับเขต(17 พ.ย. 63)" dataDxfId="14"/>
    <tableColumn id="11" name="งบค่าบริการสร้างเสริมสุขภาพฯกรณีสิทธิอื่น _x000a_(PP non uc)      (17 พ.ย. 63)" dataDxfId="13"/>
    <tableColumn id="2" name="จัดสรรร้อยละ 50 ของรายรับ OPงวด 1(17 พ.ย. 63)" dataDxfId="12"/>
    <tableColumn id="3" name="จัดสรรร้อยละ 25 ของรายรับ OP งวด 2(27 ม.ค. 64)" dataDxfId="11"/>
    <tableColumn id="6" name="จัดสรรร้อยละ 25 ของรายรับ OP งวด 3 (25 ก.พ. 64)" dataDxfId="10"/>
    <tableColumn id="4" name="จัดสรรร้อยละ 50 ของรายรับ PPงวด 1(17 พ.ย. 63)" dataDxfId="9"/>
    <tableColumn id="5" name="จัดสรรร้อยละ 25 ของรายรับ PPงวด 2(27 ม.ค. 64)" dataDxfId="8"/>
    <tableColumn id="8" name="จัดสรรร้อยละ 25 ของรายรับ PP งวด 3 (25 ก.พ. 64)" dataDxfId="7"/>
    <tableColumn id="9" name="รับจริง IP ปี 2564  (ส.ค.)" dataDxfId="6" dataCellStyle="Normal 5">
      <calculatedColumnFormula>+'IP 64'!CJ3</calculatedColumnFormula>
    </tableColumn>
    <tableColumn id="13" name="ปิดยอดประกันรายรับ (31 ต.ค. 64)" dataDxfId="5" dataCellStyle="Normal 5"/>
    <tableColumn id="12" name="ปิด Global Budget (31 ต.ค. 64)" dataDxfId="4" dataCellStyle="Normal 5"/>
    <tableColumn id="7" name="รวม" dataDxfId="3">
      <calculatedColumnFormula>SUM(B3:J3)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8" sqref="F28"/>
    </sheetView>
  </sheetViews>
  <sheetFormatPr defaultRowHeight="21" x14ac:dyDescent="0.35"/>
  <cols>
    <col min="1" max="2" width="9" style="32"/>
    <col min="3" max="3" width="21.5" style="32" customWidth="1"/>
    <col min="4" max="4" width="13.625" style="32" hidden="1" customWidth="1"/>
    <col min="5" max="5" width="33.5" style="32" hidden="1" customWidth="1"/>
    <col min="6" max="6" width="9" style="32"/>
    <col min="7" max="8" width="9" style="33"/>
    <col min="9" max="10" width="10.125" style="18" bestFit="1" customWidth="1"/>
    <col min="11" max="16384" width="9" style="18"/>
  </cols>
  <sheetData>
    <row r="1" spans="1:18" x14ac:dyDescent="0.35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  <c r="F1" s="17" t="s">
        <v>29</v>
      </c>
      <c r="G1" s="43" t="s">
        <v>30</v>
      </c>
      <c r="H1" s="44"/>
    </row>
    <row r="2" spans="1:18" ht="22.5" x14ac:dyDescent="0.35">
      <c r="A2" s="19"/>
      <c r="B2" s="19"/>
      <c r="C2" s="19"/>
      <c r="D2" s="34" t="s">
        <v>125</v>
      </c>
      <c r="E2" s="19"/>
      <c r="F2" s="17"/>
      <c r="G2" s="57">
        <v>22555</v>
      </c>
      <c r="H2" s="57">
        <v>22586</v>
      </c>
      <c r="I2" s="57">
        <v>22616</v>
      </c>
      <c r="J2" s="57">
        <v>22647</v>
      </c>
      <c r="K2" s="57">
        <v>22678</v>
      </c>
      <c r="L2" s="57">
        <v>22706</v>
      </c>
      <c r="M2" s="57">
        <v>22737</v>
      </c>
      <c r="N2" s="57">
        <v>22767</v>
      </c>
      <c r="O2" s="57">
        <v>22798</v>
      </c>
      <c r="P2" s="57">
        <v>22828</v>
      </c>
      <c r="Q2" s="57">
        <v>22859</v>
      </c>
      <c r="R2" s="57">
        <v>22890</v>
      </c>
    </row>
    <row r="3" spans="1:18" hidden="1" x14ac:dyDescent="0.35">
      <c r="A3" s="21" t="s">
        <v>31</v>
      </c>
      <c r="B3" s="22" t="s">
        <v>32</v>
      </c>
      <c r="C3" s="22" t="s">
        <v>33</v>
      </c>
      <c r="D3" s="22" t="s">
        <v>34</v>
      </c>
      <c r="E3" s="22" t="s">
        <v>35</v>
      </c>
      <c r="F3" s="23">
        <v>1.1000000000000001</v>
      </c>
      <c r="G3" s="20"/>
      <c r="H3" s="20"/>
      <c r="I3" s="45"/>
      <c r="J3" s="45"/>
      <c r="K3" s="45"/>
      <c r="L3" s="45"/>
    </row>
    <row r="4" spans="1:18" ht="38.25" hidden="1" x14ac:dyDescent="0.35">
      <c r="A4" s="24"/>
      <c r="B4" s="25" t="s">
        <v>36</v>
      </c>
      <c r="C4" s="25" t="s">
        <v>37</v>
      </c>
      <c r="D4" s="25" t="s">
        <v>34</v>
      </c>
      <c r="E4" s="25" t="s">
        <v>38</v>
      </c>
      <c r="F4" s="23">
        <v>1.2</v>
      </c>
      <c r="G4" s="20"/>
      <c r="H4" s="20"/>
      <c r="I4" s="45"/>
      <c r="J4" s="45"/>
      <c r="K4" s="45"/>
      <c r="L4" s="45"/>
    </row>
    <row r="5" spans="1:18" ht="38.25" hidden="1" x14ac:dyDescent="0.35">
      <c r="A5" s="24"/>
      <c r="B5" s="25" t="s">
        <v>39</v>
      </c>
      <c r="C5" s="25" t="s">
        <v>40</v>
      </c>
      <c r="D5" s="25" t="s">
        <v>34</v>
      </c>
      <c r="E5" s="25" t="s">
        <v>38</v>
      </c>
      <c r="F5" s="23">
        <v>1.1000000000000001</v>
      </c>
      <c r="G5" s="20"/>
      <c r="H5" s="20"/>
      <c r="I5" s="45"/>
      <c r="J5" s="45"/>
      <c r="K5" s="45"/>
      <c r="L5" s="45"/>
    </row>
    <row r="6" spans="1:18" ht="38.25" hidden="1" x14ac:dyDescent="0.35">
      <c r="A6" s="24"/>
      <c r="B6" s="25" t="s">
        <v>41</v>
      </c>
      <c r="C6" s="25" t="s">
        <v>42</v>
      </c>
      <c r="D6" s="25" t="s">
        <v>34</v>
      </c>
      <c r="E6" s="25" t="s">
        <v>38</v>
      </c>
      <c r="F6" s="23">
        <v>1.1000000000000001</v>
      </c>
      <c r="G6" s="20"/>
      <c r="H6" s="20"/>
      <c r="I6" s="45"/>
      <c r="J6" s="45"/>
      <c r="K6" s="45"/>
      <c r="L6" s="45"/>
    </row>
    <row r="7" spans="1:18" ht="38.25" hidden="1" x14ac:dyDescent="0.35">
      <c r="A7" s="24"/>
      <c r="B7" s="25" t="s">
        <v>43</v>
      </c>
      <c r="C7" s="25" t="s">
        <v>44</v>
      </c>
      <c r="D7" s="25" t="s">
        <v>34</v>
      </c>
      <c r="E7" s="25" t="s">
        <v>38</v>
      </c>
      <c r="F7" s="23">
        <v>1.1500000000000001</v>
      </c>
      <c r="G7" s="20"/>
      <c r="H7" s="20"/>
      <c r="I7" s="45"/>
      <c r="J7" s="45"/>
      <c r="K7" s="45"/>
      <c r="L7" s="45"/>
    </row>
    <row r="8" spans="1:18" ht="38.25" hidden="1" x14ac:dyDescent="0.35">
      <c r="A8" s="24"/>
      <c r="B8" s="25" t="s">
        <v>45</v>
      </c>
      <c r="C8" s="25" t="s">
        <v>46</v>
      </c>
      <c r="D8" s="25" t="s">
        <v>34</v>
      </c>
      <c r="E8" s="25" t="s">
        <v>38</v>
      </c>
      <c r="F8" s="23">
        <v>1.1500000000000001</v>
      </c>
      <c r="G8" s="20"/>
      <c r="H8" s="20"/>
      <c r="I8" s="45"/>
      <c r="J8" s="45"/>
      <c r="K8" s="45"/>
      <c r="L8" s="45"/>
    </row>
    <row r="9" spans="1:18" hidden="1" x14ac:dyDescent="0.35">
      <c r="A9" s="24"/>
      <c r="B9" s="25" t="s">
        <v>47</v>
      </c>
      <c r="C9" s="25" t="s">
        <v>48</v>
      </c>
      <c r="D9" s="25" t="s">
        <v>49</v>
      </c>
      <c r="E9" s="25" t="s">
        <v>50</v>
      </c>
      <c r="F9" s="23">
        <v>1</v>
      </c>
      <c r="G9" s="20"/>
      <c r="H9" s="20"/>
      <c r="I9" s="45"/>
      <c r="J9" s="45"/>
      <c r="K9" s="45"/>
      <c r="L9" s="45"/>
    </row>
    <row r="10" spans="1:18" hidden="1" x14ac:dyDescent="0.35">
      <c r="A10" s="24"/>
      <c r="B10" s="25" t="s">
        <v>51</v>
      </c>
      <c r="C10" s="25" t="s">
        <v>52</v>
      </c>
      <c r="D10" s="25" t="s">
        <v>49</v>
      </c>
      <c r="E10" s="25" t="s">
        <v>50</v>
      </c>
      <c r="F10" s="23">
        <v>1</v>
      </c>
      <c r="G10" s="20"/>
      <c r="H10" s="20"/>
      <c r="I10" s="45"/>
      <c r="J10" s="45"/>
      <c r="K10" s="45"/>
      <c r="L10" s="45"/>
    </row>
    <row r="11" spans="1:18" ht="57" hidden="1" x14ac:dyDescent="0.35">
      <c r="A11" s="24"/>
      <c r="B11" s="25" t="s">
        <v>53</v>
      </c>
      <c r="C11" s="25" t="s">
        <v>54</v>
      </c>
      <c r="D11" s="25" t="s">
        <v>49</v>
      </c>
      <c r="E11" s="25" t="s">
        <v>50</v>
      </c>
      <c r="F11" s="23">
        <v>1</v>
      </c>
      <c r="G11" s="20"/>
      <c r="H11" s="20"/>
      <c r="I11" s="45"/>
      <c r="J11" s="45"/>
      <c r="K11" s="45"/>
      <c r="L11" s="45"/>
    </row>
    <row r="12" spans="1:18" ht="57" hidden="1" x14ac:dyDescent="0.35">
      <c r="A12" s="24"/>
      <c r="B12" s="25" t="s">
        <v>55</v>
      </c>
      <c r="C12" s="25" t="s">
        <v>56</v>
      </c>
      <c r="D12" s="25" t="s">
        <v>57</v>
      </c>
      <c r="E12" s="25" t="s">
        <v>58</v>
      </c>
      <c r="F12" s="23">
        <v>1</v>
      </c>
      <c r="G12" s="20"/>
      <c r="H12" s="20"/>
      <c r="I12" s="45"/>
      <c r="J12" s="45"/>
      <c r="K12" s="45"/>
      <c r="L12" s="45"/>
    </row>
    <row r="13" spans="1:18" ht="38.25" hidden="1" x14ac:dyDescent="0.35">
      <c r="A13" s="24"/>
      <c r="B13" s="25" t="s">
        <v>59</v>
      </c>
      <c r="C13" s="25" t="s">
        <v>60</v>
      </c>
      <c r="D13" s="25" t="s">
        <v>34</v>
      </c>
      <c r="E13" s="25" t="s">
        <v>38</v>
      </c>
      <c r="F13" s="23">
        <v>1.5</v>
      </c>
      <c r="G13" s="20"/>
      <c r="H13" s="20"/>
      <c r="I13" s="45"/>
      <c r="J13" s="45"/>
      <c r="K13" s="45"/>
      <c r="L13" s="45"/>
    </row>
    <row r="14" spans="1:18" hidden="1" x14ac:dyDescent="0.35">
      <c r="A14" s="26" t="s">
        <v>61</v>
      </c>
      <c r="B14" s="27"/>
      <c r="C14" s="27"/>
      <c r="D14" s="27"/>
      <c r="E14" s="27"/>
      <c r="F14" s="28"/>
      <c r="G14" s="20"/>
      <c r="H14" s="20"/>
      <c r="I14" s="45"/>
      <c r="J14" s="45"/>
      <c r="K14" s="45"/>
      <c r="L14" s="45"/>
    </row>
    <row r="15" spans="1:18" hidden="1" x14ac:dyDescent="0.35">
      <c r="A15" s="30" t="s">
        <v>62</v>
      </c>
      <c r="B15" s="25" t="s">
        <v>63</v>
      </c>
      <c r="C15" s="25" t="s">
        <v>64</v>
      </c>
      <c r="D15" s="25" t="s">
        <v>34</v>
      </c>
      <c r="E15" s="25" t="s">
        <v>35</v>
      </c>
      <c r="F15" s="23">
        <v>1.1000000000000001</v>
      </c>
      <c r="G15" s="20"/>
      <c r="H15" s="20"/>
      <c r="I15" s="45"/>
      <c r="J15" s="45"/>
      <c r="K15" s="45"/>
      <c r="L15" s="45"/>
    </row>
    <row r="16" spans="1:18" ht="38.25" hidden="1" x14ac:dyDescent="0.35">
      <c r="A16" s="24"/>
      <c r="B16" s="25" t="s">
        <v>65</v>
      </c>
      <c r="C16" s="25" t="s">
        <v>66</v>
      </c>
      <c r="D16" s="25" t="s">
        <v>34</v>
      </c>
      <c r="E16" s="25" t="s">
        <v>38</v>
      </c>
      <c r="F16" s="23">
        <v>1.1000000000000001</v>
      </c>
      <c r="G16" s="20"/>
      <c r="H16" s="20"/>
      <c r="I16" s="45"/>
      <c r="J16" s="45"/>
      <c r="K16" s="45"/>
      <c r="L16" s="45"/>
    </row>
    <row r="17" spans="1:18" ht="38.25" hidden="1" x14ac:dyDescent="0.35">
      <c r="A17" s="24"/>
      <c r="B17" s="25" t="s">
        <v>67</v>
      </c>
      <c r="C17" s="25" t="s">
        <v>68</v>
      </c>
      <c r="D17" s="25" t="s">
        <v>34</v>
      </c>
      <c r="E17" s="25" t="s">
        <v>38</v>
      </c>
      <c r="F17" s="23">
        <v>1.1000000000000001</v>
      </c>
      <c r="G17" s="20"/>
      <c r="H17" s="20"/>
      <c r="I17" s="45"/>
      <c r="J17" s="45"/>
      <c r="K17" s="45"/>
      <c r="L17" s="45"/>
    </row>
    <row r="18" spans="1:18" ht="38.25" hidden="1" x14ac:dyDescent="0.35">
      <c r="A18" s="24"/>
      <c r="B18" s="25" t="s">
        <v>69</v>
      </c>
      <c r="C18" s="25" t="s">
        <v>70</v>
      </c>
      <c r="D18" s="25" t="s">
        <v>34</v>
      </c>
      <c r="E18" s="25" t="s">
        <v>38</v>
      </c>
      <c r="F18" s="23">
        <v>1.2</v>
      </c>
      <c r="G18" s="20"/>
      <c r="H18" s="20"/>
      <c r="I18" s="45"/>
      <c r="J18" s="45"/>
      <c r="K18" s="45"/>
      <c r="L18" s="45"/>
    </row>
    <row r="19" spans="1:18" ht="38.25" hidden="1" x14ac:dyDescent="0.35">
      <c r="A19" s="24"/>
      <c r="B19" s="25" t="s">
        <v>71</v>
      </c>
      <c r="C19" s="25" t="s">
        <v>72</v>
      </c>
      <c r="D19" s="25" t="s">
        <v>34</v>
      </c>
      <c r="E19" s="25" t="s">
        <v>38</v>
      </c>
      <c r="F19" s="23">
        <v>1.25</v>
      </c>
      <c r="G19" s="20"/>
      <c r="H19" s="20"/>
      <c r="I19" s="45"/>
      <c r="J19" s="45"/>
      <c r="K19" s="45"/>
      <c r="L19" s="45"/>
    </row>
    <row r="20" spans="1:18" ht="38.25" hidden="1" x14ac:dyDescent="0.35">
      <c r="A20" s="24"/>
      <c r="B20" s="25" t="s">
        <v>73</v>
      </c>
      <c r="C20" s="25" t="s">
        <v>74</v>
      </c>
      <c r="D20" s="25" t="s">
        <v>34</v>
      </c>
      <c r="E20" s="25" t="s">
        <v>38</v>
      </c>
      <c r="F20" s="23">
        <v>1.3</v>
      </c>
      <c r="G20" s="20"/>
      <c r="H20" s="20"/>
      <c r="I20" s="45"/>
      <c r="J20" s="45"/>
      <c r="K20" s="45"/>
      <c r="L20" s="45"/>
    </row>
    <row r="21" spans="1:18" ht="38.25" hidden="1" x14ac:dyDescent="0.35">
      <c r="A21" s="24"/>
      <c r="B21" s="25" t="s">
        <v>75</v>
      </c>
      <c r="C21" s="25" t="s">
        <v>76</v>
      </c>
      <c r="D21" s="25" t="s">
        <v>34</v>
      </c>
      <c r="E21" s="25" t="s">
        <v>38</v>
      </c>
      <c r="F21" s="23">
        <v>1.1000000000000001</v>
      </c>
      <c r="G21" s="20"/>
      <c r="H21" s="20"/>
      <c r="I21" s="45"/>
      <c r="J21" s="45"/>
      <c r="K21" s="45"/>
      <c r="L21" s="45"/>
    </row>
    <row r="22" spans="1:18" ht="38.25" hidden="1" x14ac:dyDescent="0.35">
      <c r="A22" s="24"/>
      <c r="B22" s="25" t="s">
        <v>77</v>
      </c>
      <c r="C22" s="25" t="s">
        <v>78</v>
      </c>
      <c r="D22" s="25" t="s">
        <v>34</v>
      </c>
      <c r="E22" s="25" t="s">
        <v>38</v>
      </c>
      <c r="F22" s="23">
        <v>1.3</v>
      </c>
      <c r="G22" s="20"/>
      <c r="H22" s="20"/>
      <c r="I22" s="45"/>
      <c r="J22" s="45"/>
      <c r="K22" s="45"/>
      <c r="L22" s="45"/>
    </row>
    <row r="23" spans="1:18" hidden="1" x14ac:dyDescent="0.35">
      <c r="A23" s="24"/>
      <c r="B23" s="25" t="s">
        <v>79</v>
      </c>
      <c r="C23" s="25" t="s">
        <v>80</v>
      </c>
      <c r="D23" s="25" t="s">
        <v>81</v>
      </c>
      <c r="E23" s="25" t="s">
        <v>82</v>
      </c>
      <c r="F23" s="23">
        <v>1</v>
      </c>
      <c r="G23" s="20"/>
      <c r="H23" s="20"/>
      <c r="I23" s="45"/>
      <c r="J23" s="45"/>
      <c r="K23" s="45"/>
      <c r="L23" s="45"/>
    </row>
    <row r="24" spans="1:18" hidden="1" x14ac:dyDescent="0.35">
      <c r="A24" s="24"/>
      <c r="B24" s="25" t="s">
        <v>83</v>
      </c>
      <c r="C24" s="31" t="s">
        <v>84</v>
      </c>
      <c r="D24" s="25" t="s">
        <v>49</v>
      </c>
      <c r="E24" s="25" t="s">
        <v>85</v>
      </c>
      <c r="F24" s="23">
        <v>1</v>
      </c>
      <c r="G24" s="20"/>
      <c r="H24" s="20"/>
      <c r="I24" s="45"/>
      <c r="J24" s="45"/>
      <c r="K24" s="45"/>
      <c r="L24" s="45"/>
    </row>
    <row r="25" spans="1:18" hidden="1" x14ac:dyDescent="0.35">
      <c r="A25" s="24"/>
      <c r="B25" s="25" t="s">
        <v>86</v>
      </c>
      <c r="C25" s="31" t="s">
        <v>87</v>
      </c>
      <c r="D25" s="25" t="s">
        <v>57</v>
      </c>
      <c r="E25" s="25" t="s">
        <v>58</v>
      </c>
      <c r="F25" s="23">
        <v>1</v>
      </c>
      <c r="G25" s="20"/>
      <c r="H25" s="20"/>
      <c r="I25" s="45"/>
      <c r="J25" s="45"/>
      <c r="K25" s="45"/>
      <c r="L25" s="45"/>
    </row>
    <row r="26" spans="1:18" ht="38.25" hidden="1" x14ac:dyDescent="0.35">
      <c r="A26" s="24"/>
      <c r="B26" s="25" t="s">
        <v>88</v>
      </c>
      <c r="C26" s="31" t="s">
        <v>89</v>
      </c>
      <c r="D26" s="25" t="s">
        <v>49</v>
      </c>
      <c r="E26" s="25" t="s">
        <v>50</v>
      </c>
      <c r="F26" s="23">
        <v>1</v>
      </c>
      <c r="G26" s="20"/>
      <c r="H26" s="20"/>
      <c r="I26" s="45"/>
      <c r="J26" s="45"/>
      <c r="K26" s="45"/>
      <c r="L26" s="45"/>
    </row>
    <row r="27" spans="1:18" hidden="1" x14ac:dyDescent="0.35">
      <c r="A27" s="26" t="s">
        <v>90</v>
      </c>
      <c r="B27" s="27"/>
      <c r="C27" s="27"/>
      <c r="D27" s="27"/>
      <c r="E27" s="27"/>
      <c r="F27" s="28"/>
      <c r="G27" s="29"/>
      <c r="H27" s="29"/>
      <c r="I27" s="45"/>
      <c r="J27" s="45"/>
      <c r="K27" s="45"/>
      <c r="L27" s="45"/>
    </row>
    <row r="28" spans="1:18" s="53" customFormat="1" ht="18.75" x14ac:dyDescent="0.3">
      <c r="A28" s="30" t="s">
        <v>91</v>
      </c>
      <c r="B28" s="25" t="s">
        <v>92</v>
      </c>
      <c r="C28" s="25" t="s">
        <v>93</v>
      </c>
      <c r="D28" s="25" t="s">
        <v>34</v>
      </c>
      <c r="E28" s="25" t="s">
        <v>94</v>
      </c>
      <c r="F28" s="23">
        <v>1.1000000000000001</v>
      </c>
      <c r="G28" s="67"/>
      <c r="H28" s="67"/>
      <c r="I28" s="68"/>
      <c r="J28" s="69"/>
      <c r="K28" s="70"/>
      <c r="L28" s="71"/>
      <c r="M28" s="58"/>
      <c r="N28" s="72"/>
      <c r="O28" s="73"/>
      <c r="P28" s="73"/>
      <c r="Q28" s="70"/>
      <c r="R28" s="70"/>
    </row>
    <row r="29" spans="1:18" s="53" customFormat="1" ht="18.75" x14ac:dyDescent="0.3">
      <c r="A29" s="24"/>
      <c r="B29" s="41" t="s">
        <v>95</v>
      </c>
      <c r="C29" s="41" t="s">
        <v>96</v>
      </c>
      <c r="D29" s="41" t="s">
        <v>34</v>
      </c>
      <c r="E29" s="41" t="s">
        <v>35</v>
      </c>
      <c r="F29" s="38">
        <v>1.1500000000000001</v>
      </c>
      <c r="G29" s="74"/>
      <c r="H29" s="74"/>
      <c r="I29" s="75"/>
      <c r="J29" s="76"/>
      <c r="K29" s="76"/>
      <c r="L29" s="77"/>
      <c r="M29" s="59"/>
      <c r="N29" s="59"/>
      <c r="O29" s="78"/>
      <c r="P29" s="78"/>
      <c r="Q29" s="70"/>
      <c r="R29" s="70"/>
    </row>
    <row r="30" spans="1:18" s="53" customFormat="1" ht="21.75" customHeight="1" x14ac:dyDescent="0.3">
      <c r="A30" s="24"/>
      <c r="B30" s="25" t="s">
        <v>97</v>
      </c>
      <c r="C30" s="25" t="s">
        <v>98</v>
      </c>
      <c r="D30" s="25" t="s">
        <v>34</v>
      </c>
      <c r="E30" s="25" t="s">
        <v>38</v>
      </c>
      <c r="F30" s="23">
        <v>1.3</v>
      </c>
      <c r="G30" s="67"/>
      <c r="H30" s="67"/>
      <c r="I30" s="68"/>
      <c r="J30" s="69"/>
      <c r="K30" s="69"/>
      <c r="L30" s="71"/>
      <c r="M30" s="58"/>
      <c r="N30" s="79"/>
      <c r="O30" s="73"/>
      <c r="P30" s="73"/>
      <c r="Q30" s="70"/>
      <c r="R30" s="70"/>
    </row>
    <row r="31" spans="1:18" s="53" customFormat="1" ht="24" customHeight="1" x14ac:dyDescent="0.3">
      <c r="A31" s="24"/>
      <c r="B31" s="25" t="s">
        <v>99</v>
      </c>
      <c r="C31" s="25" t="s">
        <v>100</v>
      </c>
      <c r="D31" s="25" t="s">
        <v>34</v>
      </c>
      <c r="E31" s="25" t="s">
        <v>38</v>
      </c>
      <c r="F31" s="23">
        <v>1.3</v>
      </c>
      <c r="G31" s="67"/>
      <c r="H31" s="67"/>
      <c r="I31" s="68"/>
      <c r="J31" s="69"/>
      <c r="K31" s="69"/>
      <c r="L31" s="71"/>
      <c r="M31" s="58"/>
      <c r="N31" s="79"/>
      <c r="O31" s="80"/>
      <c r="P31" s="73"/>
      <c r="Q31" s="70"/>
      <c r="R31" s="70"/>
    </row>
    <row r="32" spans="1:18" s="53" customFormat="1" ht="24" customHeight="1" x14ac:dyDescent="0.3">
      <c r="A32" s="24"/>
      <c r="B32" s="40" t="s">
        <v>101</v>
      </c>
      <c r="C32" s="40" t="s">
        <v>102</v>
      </c>
      <c r="D32" s="40" t="s">
        <v>34</v>
      </c>
      <c r="E32" s="40" t="s">
        <v>38</v>
      </c>
      <c r="F32" s="39">
        <v>1.35</v>
      </c>
      <c r="G32" s="81"/>
      <c r="H32" s="81"/>
      <c r="I32" s="82"/>
      <c r="J32" s="83"/>
      <c r="K32" s="83"/>
      <c r="L32" s="84"/>
      <c r="M32" s="60"/>
      <c r="N32" s="60"/>
      <c r="O32" s="78"/>
      <c r="P32" s="78"/>
      <c r="Q32" s="70"/>
      <c r="R32" s="70"/>
    </row>
    <row r="33" spans="1:18" s="53" customFormat="1" ht="20.25" customHeight="1" x14ac:dyDescent="0.3">
      <c r="A33" s="24"/>
      <c r="B33" s="40" t="s">
        <v>103</v>
      </c>
      <c r="C33" s="40" t="s">
        <v>104</v>
      </c>
      <c r="D33" s="40" t="s">
        <v>34</v>
      </c>
      <c r="E33" s="40" t="s">
        <v>38</v>
      </c>
      <c r="F33" s="39">
        <v>1.35</v>
      </c>
      <c r="G33" s="81"/>
      <c r="H33" s="81"/>
      <c r="I33" s="82"/>
      <c r="J33" s="83"/>
      <c r="K33" s="83"/>
      <c r="L33" s="84"/>
      <c r="M33" s="60"/>
      <c r="N33" s="85"/>
      <c r="O33" s="78"/>
      <c r="P33" s="78"/>
      <c r="Q33" s="70"/>
      <c r="R33" s="70"/>
    </row>
    <row r="34" spans="1:18" s="53" customFormat="1" ht="23.25" customHeight="1" x14ac:dyDescent="0.3">
      <c r="A34" s="24"/>
      <c r="B34" s="41" t="s">
        <v>105</v>
      </c>
      <c r="C34" s="41" t="s">
        <v>106</v>
      </c>
      <c r="D34" s="41" t="s">
        <v>34</v>
      </c>
      <c r="E34" s="41" t="s">
        <v>38</v>
      </c>
      <c r="F34" s="38">
        <v>1.1500000000000001</v>
      </c>
      <c r="G34" s="74"/>
      <c r="H34" s="74"/>
      <c r="I34" s="75"/>
      <c r="J34" s="76"/>
      <c r="K34" s="76"/>
      <c r="L34" s="77"/>
      <c r="M34" s="59"/>
      <c r="N34" s="61"/>
      <c r="O34" s="86"/>
      <c r="P34" s="86"/>
      <c r="Q34" s="70"/>
      <c r="R34" s="70"/>
    </row>
    <row r="35" spans="1:18" s="53" customFormat="1" ht="24.75" customHeight="1" x14ac:dyDescent="0.3">
      <c r="A35" s="24"/>
      <c r="B35" s="25" t="s">
        <v>107</v>
      </c>
      <c r="C35" s="25" t="s">
        <v>108</v>
      </c>
      <c r="D35" s="25" t="s">
        <v>34</v>
      </c>
      <c r="E35" s="25" t="s">
        <v>38</v>
      </c>
      <c r="F35" s="23">
        <v>1.3</v>
      </c>
      <c r="G35" s="67"/>
      <c r="H35" s="67"/>
      <c r="I35" s="68"/>
      <c r="J35" s="69"/>
      <c r="K35" s="69"/>
      <c r="L35" s="71"/>
      <c r="M35" s="58"/>
      <c r="N35" s="62"/>
      <c r="O35" s="73"/>
      <c r="P35" s="73"/>
      <c r="Q35" s="70"/>
      <c r="R35" s="70"/>
    </row>
    <row r="36" spans="1:18" s="53" customFormat="1" ht="24" customHeight="1" x14ac:dyDescent="0.3">
      <c r="A36" s="24"/>
      <c r="B36" s="25" t="s">
        <v>109</v>
      </c>
      <c r="C36" s="25" t="s">
        <v>110</v>
      </c>
      <c r="D36" s="25" t="s">
        <v>34</v>
      </c>
      <c r="E36" s="25" t="s">
        <v>38</v>
      </c>
      <c r="F36" s="23">
        <v>1.3</v>
      </c>
      <c r="G36" s="67"/>
      <c r="H36" s="67"/>
      <c r="I36" s="68"/>
      <c r="J36" s="69"/>
      <c r="K36" s="69"/>
      <c r="L36" s="71"/>
      <c r="M36" s="58"/>
      <c r="N36" s="72"/>
      <c r="O36" s="73"/>
      <c r="P36" s="73"/>
      <c r="Q36" s="70"/>
      <c r="R36" s="70"/>
    </row>
    <row r="37" spans="1:18" s="53" customFormat="1" ht="24.75" customHeight="1" x14ac:dyDescent="0.3">
      <c r="A37" s="24"/>
      <c r="B37" s="25" t="s">
        <v>111</v>
      </c>
      <c r="C37" s="25" t="s">
        <v>112</v>
      </c>
      <c r="D37" s="25" t="s">
        <v>34</v>
      </c>
      <c r="E37" s="25" t="s">
        <v>38</v>
      </c>
      <c r="F37" s="23">
        <v>1.3</v>
      </c>
      <c r="G37" s="67"/>
      <c r="H37" s="67"/>
      <c r="I37" s="68"/>
      <c r="J37" s="69"/>
      <c r="K37" s="69"/>
      <c r="L37" s="71"/>
      <c r="M37" s="58"/>
      <c r="N37" s="72"/>
      <c r="O37" s="73"/>
      <c r="P37" s="73"/>
      <c r="Q37" s="70"/>
      <c r="R37" s="70"/>
    </row>
    <row r="38" spans="1:18" s="53" customFormat="1" ht="24.75" customHeight="1" x14ac:dyDescent="0.3">
      <c r="A38" s="24"/>
      <c r="B38" s="25" t="s">
        <v>113</v>
      </c>
      <c r="C38" s="25" t="s">
        <v>114</v>
      </c>
      <c r="D38" s="25" t="s">
        <v>34</v>
      </c>
      <c r="E38" s="25" t="s">
        <v>38</v>
      </c>
      <c r="F38" s="23">
        <v>1.3</v>
      </c>
      <c r="G38" s="67"/>
      <c r="H38" s="67"/>
      <c r="I38" s="68"/>
      <c r="J38" s="69"/>
      <c r="K38" s="69"/>
      <c r="L38" s="71"/>
      <c r="M38" s="58"/>
      <c r="N38" s="62"/>
      <c r="O38" s="73"/>
      <c r="P38" s="73"/>
      <c r="Q38" s="70"/>
      <c r="R38" s="70"/>
    </row>
    <row r="39" spans="1:18" s="53" customFormat="1" ht="21" customHeight="1" x14ac:dyDescent="0.3">
      <c r="A39" s="24"/>
      <c r="B39" s="48" t="s">
        <v>115</v>
      </c>
      <c r="C39" s="48" t="s">
        <v>116</v>
      </c>
      <c r="D39" s="48" t="s">
        <v>34</v>
      </c>
      <c r="E39" s="48" t="s">
        <v>38</v>
      </c>
      <c r="F39" s="49">
        <v>1.2</v>
      </c>
      <c r="G39" s="87"/>
      <c r="H39" s="87"/>
      <c r="I39" s="88"/>
      <c r="J39" s="89"/>
      <c r="K39" s="89"/>
      <c r="L39" s="90"/>
      <c r="M39" s="63"/>
      <c r="N39" s="91"/>
      <c r="O39" s="92"/>
      <c r="P39" s="92"/>
      <c r="Q39" s="70"/>
      <c r="R39" s="70"/>
    </row>
    <row r="40" spans="1:18" s="53" customFormat="1" ht="21.75" customHeight="1" x14ac:dyDescent="0.3">
      <c r="A40" s="24"/>
      <c r="B40" s="40" t="s">
        <v>117</v>
      </c>
      <c r="C40" s="40" t="s">
        <v>118</v>
      </c>
      <c r="D40" s="40" t="s">
        <v>34</v>
      </c>
      <c r="E40" s="40" t="s">
        <v>38</v>
      </c>
      <c r="F40" s="66">
        <v>1.5</v>
      </c>
      <c r="G40" s="81"/>
      <c r="H40" s="81"/>
      <c r="I40" s="82"/>
      <c r="J40" s="83"/>
      <c r="K40" s="83"/>
      <c r="L40" s="84"/>
      <c r="M40" s="64"/>
      <c r="N40" s="93"/>
      <c r="O40" s="78"/>
      <c r="P40" s="78"/>
      <c r="Q40" s="70"/>
      <c r="R40" s="70"/>
    </row>
    <row r="41" spans="1:18" s="53" customFormat="1" ht="22.5" customHeight="1" x14ac:dyDescent="0.3">
      <c r="A41" s="24"/>
      <c r="B41" s="51" t="s">
        <v>119</v>
      </c>
      <c r="C41" s="51" t="s">
        <v>120</v>
      </c>
      <c r="D41" s="51" t="s">
        <v>34</v>
      </c>
      <c r="E41" s="51" t="s">
        <v>38</v>
      </c>
      <c r="F41" s="52">
        <v>1.25</v>
      </c>
      <c r="G41" s="94"/>
      <c r="H41" s="94"/>
      <c r="I41" s="95"/>
      <c r="J41" s="96"/>
      <c r="K41" s="96"/>
      <c r="L41" s="97"/>
      <c r="M41" s="65"/>
      <c r="N41" s="98"/>
      <c r="O41" s="99"/>
      <c r="P41" s="99"/>
      <c r="Q41" s="70"/>
      <c r="R41" s="70"/>
    </row>
    <row r="42" spans="1:18" s="53" customFormat="1" ht="23.25" customHeight="1" x14ac:dyDescent="0.3">
      <c r="A42" s="24"/>
      <c r="B42" s="40" t="s">
        <v>121</v>
      </c>
      <c r="C42" s="40" t="s">
        <v>122</v>
      </c>
      <c r="D42" s="40" t="s">
        <v>34</v>
      </c>
      <c r="E42" s="40" t="s">
        <v>38</v>
      </c>
      <c r="F42" s="66">
        <v>1.5</v>
      </c>
      <c r="G42" s="81"/>
      <c r="H42" s="81"/>
      <c r="I42" s="82"/>
      <c r="J42" s="83"/>
      <c r="K42" s="83"/>
      <c r="L42" s="84"/>
      <c r="M42" s="64"/>
      <c r="N42" s="100"/>
      <c r="O42" s="78"/>
      <c r="P42" s="78"/>
      <c r="Q42" s="70"/>
      <c r="R42" s="70"/>
    </row>
    <row r="43" spans="1:18" s="53" customFormat="1" ht="20.25" customHeight="1" x14ac:dyDescent="0.3">
      <c r="A43" s="24"/>
      <c r="B43" s="50" t="s">
        <v>123</v>
      </c>
      <c r="C43" s="50" t="s">
        <v>124</v>
      </c>
      <c r="D43" s="50" t="s">
        <v>34</v>
      </c>
      <c r="E43" s="50" t="s">
        <v>38</v>
      </c>
      <c r="F43" s="66">
        <v>1.5</v>
      </c>
      <c r="G43" s="81"/>
      <c r="H43" s="81"/>
      <c r="I43" s="82"/>
      <c r="J43" s="83"/>
      <c r="K43" s="83"/>
      <c r="L43" s="84"/>
      <c r="M43" s="64"/>
      <c r="N43" s="101"/>
      <c r="O43" s="102"/>
      <c r="P43" s="78"/>
      <c r="Q43" s="70"/>
      <c r="R43" s="70"/>
    </row>
  </sheetData>
  <pageMargins left="0.15748031496062992" right="0.1574803149606299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90" zoomScaleNormal="90" workbookViewId="0">
      <selection activeCell="G3" sqref="G3:G18"/>
    </sheetView>
  </sheetViews>
  <sheetFormatPr defaultRowHeight="26.25" x14ac:dyDescent="0.4"/>
  <cols>
    <col min="1" max="1" width="29" style="304" bestFit="1" customWidth="1"/>
    <col min="2" max="2" width="18.875" style="304" bestFit="1" customWidth="1"/>
    <col min="3" max="3" width="18.375" style="304" bestFit="1" customWidth="1"/>
    <col min="4" max="4" width="18.625" style="304" customWidth="1"/>
    <col min="5" max="6" width="17.125" style="304" customWidth="1"/>
    <col min="7" max="7" width="21.125" style="304" customWidth="1"/>
    <col min="8" max="16384" width="9" style="304"/>
  </cols>
  <sheetData>
    <row r="1" spans="1:7" x14ac:dyDescent="0.4">
      <c r="A1" s="304" t="s">
        <v>2502</v>
      </c>
    </row>
    <row r="2" spans="1:7" ht="52.5" x14ac:dyDescent="0.4">
      <c r="A2" s="302" t="s">
        <v>0</v>
      </c>
      <c r="B2" s="303" t="s">
        <v>2317</v>
      </c>
      <c r="C2" s="303" t="s">
        <v>2318</v>
      </c>
      <c r="D2" s="303" t="s">
        <v>2319</v>
      </c>
      <c r="E2" s="303" t="s">
        <v>2320</v>
      </c>
      <c r="F2" s="303" t="s">
        <v>2337</v>
      </c>
      <c r="G2" s="329" t="s">
        <v>2501</v>
      </c>
    </row>
    <row r="3" spans="1:7" x14ac:dyDescent="0.4">
      <c r="A3" s="305" t="s">
        <v>93</v>
      </c>
      <c r="B3" s="307">
        <v>86773631.25999999</v>
      </c>
      <c r="C3" s="312">
        <v>28482385.600000001</v>
      </c>
      <c r="D3" s="307">
        <v>5928000</v>
      </c>
      <c r="E3" s="307">
        <v>4818920</v>
      </c>
      <c r="F3" s="307"/>
      <c r="G3" s="308">
        <f>SUM(B3:F3)</f>
        <v>126002936.85999998</v>
      </c>
    </row>
    <row r="4" spans="1:7" x14ac:dyDescent="0.4">
      <c r="A4" s="305" t="s">
        <v>96</v>
      </c>
      <c r="B4" s="307">
        <v>272860</v>
      </c>
      <c r="C4" s="312">
        <v>4534768.1500000004</v>
      </c>
      <c r="D4" s="307">
        <v>1329000</v>
      </c>
      <c r="E4" s="307">
        <v>1302800</v>
      </c>
      <c r="F4" s="307"/>
      <c r="G4" s="308">
        <f t="shared" ref="G4:G18" si="0">SUM(B4:F4)</f>
        <v>7439428.1500000004</v>
      </c>
    </row>
    <row r="5" spans="1:7" x14ac:dyDescent="0.4">
      <c r="A5" s="305" t="s">
        <v>98</v>
      </c>
      <c r="B5" s="307">
        <v>682650</v>
      </c>
      <c r="C5" s="312">
        <v>773426.12</v>
      </c>
      <c r="D5" s="307">
        <v>915000</v>
      </c>
      <c r="E5" s="307">
        <v>1111440</v>
      </c>
      <c r="F5" s="307"/>
      <c r="G5" s="308">
        <f t="shared" si="0"/>
        <v>3482516.12</v>
      </c>
    </row>
    <row r="6" spans="1:7" x14ac:dyDescent="0.4">
      <c r="A6" s="305" t="s">
        <v>2260</v>
      </c>
      <c r="B6" s="307">
        <v>417000</v>
      </c>
      <c r="C6" s="312">
        <v>5600384.5899999999</v>
      </c>
      <c r="D6" s="307">
        <v>978000</v>
      </c>
      <c r="E6" s="307">
        <v>1102960</v>
      </c>
      <c r="F6" s="307"/>
      <c r="G6" s="308">
        <f t="shared" si="0"/>
        <v>8098344.5899999999</v>
      </c>
    </row>
    <row r="7" spans="1:7" x14ac:dyDescent="0.4">
      <c r="A7" s="305" t="s">
        <v>102</v>
      </c>
      <c r="B7" s="307">
        <v>1301800</v>
      </c>
      <c r="C7" s="312">
        <v>2063496</v>
      </c>
      <c r="D7" s="307">
        <v>894000</v>
      </c>
      <c r="E7" s="307">
        <v>664000</v>
      </c>
      <c r="F7" s="307">
        <v>400</v>
      </c>
      <c r="G7" s="308">
        <f>SUM(B7:F7)</f>
        <v>4923696</v>
      </c>
    </row>
    <row r="8" spans="1:7" x14ac:dyDescent="0.4">
      <c r="A8" s="305" t="s">
        <v>104</v>
      </c>
      <c r="B8" s="307">
        <v>82710</v>
      </c>
      <c r="C8" s="312">
        <v>17048.879999999997</v>
      </c>
      <c r="D8" s="307">
        <v>879000</v>
      </c>
      <c r="E8" s="307">
        <v>505160</v>
      </c>
      <c r="F8" s="307"/>
      <c r="G8" s="308">
        <f t="shared" si="0"/>
        <v>1483918.88</v>
      </c>
    </row>
    <row r="9" spans="1:7" x14ac:dyDescent="0.4">
      <c r="A9" s="305" t="s">
        <v>106</v>
      </c>
      <c r="B9" s="307">
        <v>24462450</v>
      </c>
      <c r="C9" s="312">
        <v>23567757.890000001</v>
      </c>
      <c r="D9" s="307">
        <v>1950000</v>
      </c>
      <c r="E9" s="307">
        <v>1918480</v>
      </c>
      <c r="F9" s="307"/>
      <c r="G9" s="308">
        <f t="shared" si="0"/>
        <v>51898687.890000001</v>
      </c>
    </row>
    <row r="10" spans="1:7" x14ac:dyDescent="0.4">
      <c r="A10" s="305" t="s">
        <v>108</v>
      </c>
      <c r="B10" s="307">
        <v>37310</v>
      </c>
      <c r="C10" s="312">
        <v>232978.21000000002</v>
      </c>
      <c r="D10" s="307">
        <v>1107000</v>
      </c>
      <c r="E10" s="307">
        <v>1262720</v>
      </c>
      <c r="F10" s="307"/>
      <c r="G10" s="308">
        <f t="shared" si="0"/>
        <v>2640008.21</v>
      </c>
    </row>
    <row r="11" spans="1:7" x14ac:dyDescent="0.4">
      <c r="A11" s="305" t="s">
        <v>110</v>
      </c>
      <c r="B11" s="307">
        <v>1346350</v>
      </c>
      <c r="C11" s="312">
        <v>884734.90999999992</v>
      </c>
      <c r="D11" s="307">
        <v>1002000</v>
      </c>
      <c r="E11" s="307">
        <v>893800</v>
      </c>
      <c r="F11" s="307"/>
      <c r="G11" s="308">
        <f t="shared" si="0"/>
        <v>4126884.91</v>
      </c>
    </row>
    <row r="12" spans="1:7" x14ac:dyDescent="0.4">
      <c r="A12" s="305" t="s">
        <v>112</v>
      </c>
      <c r="B12" s="307">
        <v>343650</v>
      </c>
      <c r="C12" s="312">
        <v>155119.97999999998</v>
      </c>
      <c r="D12" s="307">
        <v>1074000</v>
      </c>
      <c r="E12" s="307">
        <v>690360</v>
      </c>
      <c r="F12" s="307"/>
      <c r="G12" s="308">
        <f t="shared" si="0"/>
        <v>2263129.98</v>
      </c>
    </row>
    <row r="13" spans="1:7" x14ac:dyDescent="0.4">
      <c r="A13" s="305" t="s">
        <v>114</v>
      </c>
      <c r="B13" s="307">
        <v>926320</v>
      </c>
      <c r="C13" s="312">
        <v>329891.91000000003</v>
      </c>
      <c r="D13" s="307">
        <v>615000</v>
      </c>
      <c r="E13" s="307">
        <v>947680</v>
      </c>
      <c r="F13" s="307"/>
      <c r="G13" s="308">
        <f t="shared" si="0"/>
        <v>2818891.91</v>
      </c>
    </row>
    <row r="14" spans="1:7" x14ac:dyDescent="0.4">
      <c r="A14" s="305" t="s">
        <v>116</v>
      </c>
      <c r="B14" s="307">
        <v>541100</v>
      </c>
      <c r="C14" s="312">
        <v>4831538.4799999995</v>
      </c>
      <c r="D14" s="307">
        <v>993000</v>
      </c>
      <c r="E14" s="307">
        <v>1268240</v>
      </c>
      <c r="F14" s="307"/>
      <c r="G14" s="308">
        <f t="shared" si="0"/>
        <v>7633878.4799999995</v>
      </c>
    </row>
    <row r="15" spans="1:7" x14ac:dyDescent="0.4">
      <c r="A15" s="305" t="s">
        <v>118</v>
      </c>
      <c r="B15" s="307">
        <v>468950</v>
      </c>
      <c r="C15" s="312">
        <v>43260</v>
      </c>
      <c r="D15" s="307">
        <v>441000</v>
      </c>
      <c r="E15" s="307">
        <v>434880</v>
      </c>
      <c r="F15" s="307"/>
      <c r="G15" s="308">
        <f t="shared" si="0"/>
        <v>1388090</v>
      </c>
    </row>
    <row r="16" spans="1:7" x14ac:dyDescent="0.4">
      <c r="A16" s="305" t="s">
        <v>120</v>
      </c>
      <c r="B16" s="307">
        <v>24361370</v>
      </c>
      <c r="C16" s="312">
        <v>13844232.48</v>
      </c>
      <c r="D16" s="307">
        <v>795000</v>
      </c>
      <c r="E16" s="307">
        <v>5746200</v>
      </c>
      <c r="F16" s="307"/>
      <c r="G16" s="308">
        <f t="shared" si="0"/>
        <v>44746802.480000004</v>
      </c>
    </row>
    <row r="17" spans="1:7" x14ac:dyDescent="0.4">
      <c r="A17" s="305" t="s">
        <v>122</v>
      </c>
      <c r="B17" s="307">
        <v>571450</v>
      </c>
      <c r="C17" s="312">
        <v>378524.97</v>
      </c>
      <c r="D17" s="307">
        <v>678000</v>
      </c>
      <c r="E17" s="307">
        <v>277960</v>
      </c>
      <c r="F17" s="307"/>
      <c r="G17" s="308">
        <f t="shared" si="0"/>
        <v>1905934.97</v>
      </c>
    </row>
    <row r="18" spans="1:7" x14ac:dyDescent="0.4">
      <c r="A18" s="305" t="s">
        <v>124</v>
      </c>
      <c r="B18" s="307">
        <v>353545</v>
      </c>
      <c r="C18" s="221">
        <v>0</v>
      </c>
      <c r="D18" s="307">
        <v>117000</v>
      </c>
      <c r="E18" s="307">
        <v>252920</v>
      </c>
      <c r="F18" s="307"/>
      <c r="G18" s="308">
        <f t="shared" si="0"/>
        <v>723465</v>
      </c>
    </row>
    <row r="19" spans="1:7" ht="27.75" customHeight="1" x14ac:dyDescent="0.4">
      <c r="A19" s="306"/>
      <c r="B19" s="309">
        <f>SUM(B3:B18)</f>
        <v>142943146.25999999</v>
      </c>
      <c r="C19" s="309">
        <f t="shared" ref="C19:G19" si="1">SUM(C3:C18)</f>
        <v>85739548.169999987</v>
      </c>
      <c r="D19" s="309">
        <v>19695000</v>
      </c>
      <c r="E19" s="309">
        <v>23198520</v>
      </c>
      <c r="F19" s="309">
        <f t="shared" si="1"/>
        <v>400</v>
      </c>
      <c r="G19" s="309">
        <f t="shared" si="1"/>
        <v>271576614.43000001</v>
      </c>
    </row>
    <row r="21" spans="1:7" x14ac:dyDescent="0.4">
      <c r="A21" s="324" t="s">
        <v>2324</v>
      </c>
      <c r="B21" s="325"/>
      <c r="C21" s="325"/>
      <c r="D21" s="326">
        <v>3000</v>
      </c>
      <c r="E21" s="325"/>
      <c r="F21" s="325"/>
      <c r="G21" s="330">
        <f>SUM(B21:F21)</f>
        <v>3000</v>
      </c>
    </row>
    <row r="22" spans="1:7" x14ac:dyDescent="0.4">
      <c r="A22" s="324" t="s">
        <v>2325</v>
      </c>
      <c r="B22" s="325"/>
      <c r="C22" s="325"/>
      <c r="D22" s="326">
        <v>6000</v>
      </c>
      <c r="E22" s="325"/>
      <c r="F22" s="325"/>
      <c r="G22" s="330">
        <f t="shared" ref="G22:G32" si="2">SUM(B22:F22)</f>
        <v>6000</v>
      </c>
    </row>
    <row r="23" spans="1:7" x14ac:dyDescent="0.4">
      <c r="A23" s="324" t="s">
        <v>2326</v>
      </c>
      <c r="B23" s="325"/>
      <c r="C23" s="325"/>
      <c r="D23" s="326">
        <v>6000</v>
      </c>
      <c r="E23" s="325"/>
      <c r="F23" s="325"/>
      <c r="G23" s="330">
        <f t="shared" si="2"/>
        <v>6000</v>
      </c>
    </row>
    <row r="24" spans="1:7" x14ac:dyDescent="0.4">
      <c r="A24" s="324" t="s">
        <v>2327</v>
      </c>
      <c r="B24" s="325"/>
      <c r="C24" s="325"/>
      <c r="D24" s="326">
        <v>9000</v>
      </c>
      <c r="E24" s="325"/>
      <c r="F24" s="325"/>
      <c r="G24" s="330">
        <f t="shared" si="2"/>
        <v>9000</v>
      </c>
    </row>
    <row r="25" spans="1:7" x14ac:dyDescent="0.4">
      <c r="A25" s="324" t="s">
        <v>2328</v>
      </c>
      <c r="B25" s="325"/>
      <c r="C25" s="325"/>
      <c r="D25" s="326">
        <v>3000</v>
      </c>
      <c r="E25" s="325"/>
      <c r="F25" s="325"/>
      <c r="G25" s="330">
        <f t="shared" si="2"/>
        <v>3000</v>
      </c>
    </row>
    <row r="26" spans="1:7" x14ac:dyDescent="0.4">
      <c r="A26" s="324"/>
      <c r="B26" s="325"/>
      <c r="C26" s="325"/>
      <c r="D26" s="326">
        <v>3000</v>
      </c>
      <c r="E26" s="325"/>
      <c r="F26" s="325"/>
      <c r="G26" s="330">
        <f t="shared" si="2"/>
        <v>3000</v>
      </c>
    </row>
    <row r="27" spans="1:7" x14ac:dyDescent="0.4">
      <c r="A27" s="324" t="s">
        <v>2329</v>
      </c>
      <c r="B27" s="325"/>
      <c r="C27" s="325"/>
      <c r="D27" s="326">
        <v>15000</v>
      </c>
      <c r="E27" s="325"/>
      <c r="F27" s="325"/>
      <c r="G27" s="330">
        <f t="shared" si="2"/>
        <v>15000</v>
      </c>
    </row>
    <row r="28" spans="1:7" x14ac:dyDescent="0.4">
      <c r="A28" s="324" t="s">
        <v>2330</v>
      </c>
      <c r="B28" s="325"/>
      <c r="C28" s="325"/>
      <c r="D28" s="326">
        <v>81000</v>
      </c>
      <c r="E28" s="325"/>
      <c r="F28" s="325"/>
      <c r="G28" s="330">
        <f t="shared" si="2"/>
        <v>81000</v>
      </c>
    </row>
    <row r="29" spans="1:7" x14ac:dyDescent="0.4">
      <c r="A29" s="324" t="s">
        <v>2331</v>
      </c>
      <c r="B29" s="325"/>
      <c r="C29" s="325"/>
      <c r="D29" s="326">
        <v>27000</v>
      </c>
      <c r="E29" s="325"/>
      <c r="F29" s="325"/>
      <c r="G29" s="330">
        <f t="shared" si="2"/>
        <v>27000</v>
      </c>
    </row>
    <row r="30" spans="1:7" x14ac:dyDescent="0.4">
      <c r="A30" s="324" t="s">
        <v>2332</v>
      </c>
      <c r="B30" s="325"/>
      <c r="C30" s="325"/>
      <c r="D30" s="326">
        <v>15000</v>
      </c>
      <c r="E30" s="325"/>
      <c r="F30" s="325"/>
      <c r="G30" s="330">
        <f t="shared" si="2"/>
        <v>15000</v>
      </c>
    </row>
    <row r="31" spans="1:7" x14ac:dyDescent="0.4">
      <c r="A31" s="324" t="s">
        <v>2333</v>
      </c>
      <c r="B31" s="325"/>
      <c r="C31" s="325"/>
      <c r="D31" s="326">
        <v>15000</v>
      </c>
      <c r="E31" s="325"/>
      <c r="F31" s="325"/>
      <c r="G31" s="330">
        <f t="shared" si="2"/>
        <v>15000</v>
      </c>
    </row>
    <row r="32" spans="1:7" x14ac:dyDescent="0.4">
      <c r="A32" s="327"/>
      <c r="B32" s="327"/>
      <c r="C32" s="327"/>
      <c r="D32" s="328">
        <v>183000</v>
      </c>
      <c r="E32" s="327"/>
      <c r="F32" s="327"/>
      <c r="G32" s="331">
        <f t="shared" si="2"/>
        <v>183000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34"/>
  <sheetViews>
    <sheetView zoomScale="80" zoomScaleNormal="8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M5" sqref="M5:M20"/>
    </sheetView>
  </sheetViews>
  <sheetFormatPr defaultRowHeight="22.5" x14ac:dyDescent="0.35"/>
  <cols>
    <col min="1" max="1" width="18.875" bestFit="1" customWidth="1"/>
    <col min="2" max="2" width="7.375" customWidth="1"/>
    <col min="3" max="8" width="9.25" customWidth="1"/>
    <col min="9" max="9" width="10.375" customWidth="1"/>
    <col min="10" max="10" width="11.5" customWidth="1"/>
    <col min="11" max="11" width="9.75" customWidth="1"/>
    <col min="12" max="13" width="11.75" customWidth="1"/>
    <col min="14" max="14" width="11.125" customWidth="1"/>
  </cols>
  <sheetData>
    <row r="1" spans="1:14" x14ac:dyDescent="0.35">
      <c r="A1" s="523" t="s">
        <v>2292</v>
      </c>
    </row>
    <row r="2" spans="1:14" ht="85.5" customHeight="1" x14ac:dyDescent="0.35">
      <c r="A2" s="523"/>
      <c r="B2" s="526" t="s">
        <v>2302</v>
      </c>
      <c r="C2" s="526"/>
      <c r="D2" s="311"/>
      <c r="E2" s="528" t="s">
        <v>2291</v>
      </c>
      <c r="F2" s="529"/>
      <c r="G2" s="530"/>
      <c r="H2" s="527" t="s">
        <v>2294</v>
      </c>
      <c r="I2" s="269" t="s">
        <v>2288</v>
      </c>
      <c r="J2" s="264" t="s">
        <v>2289</v>
      </c>
      <c r="K2" s="300" t="s">
        <v>2311</v>
      </c>
      <c r="L2" s="283" t="s">
        <v>2316</v>
      </c>
      <c r="M2" s="283" t="s">
        <v>2321</v>
      </c>
    </row>
    <row r="3" spans="1:14" x14ac:dyDescent="0.35">
      <c r="A3" s="524"/>
      <c r="B3" s="525" t="s">
        <v>2287</v>
      </c>
      <c r="C3" s="525"/>
      <c r="D3" s="293"/>
      <c r="E3" s="528" t="s">
        <v>2290</v>
      </c>
      <c r="F3" s="529"/>
      <c r="G3" s="530"/>
      <c r="H3" s="527"/>
      <c r="I3" s="274">
        <v>23593</v>
      </c>
      <c r="J3" s="274">
        <v>23600</v>
      </c>
      <c r="K3" s="274">
        <v>23607</v>
      </c>
      <c r="L3" s="274">
        <v>23615</v>
      </c>
      <c r="M3" s="274">
        <v>23621</v>
      </c>
      <c r="N3" s="276">
        <v>3000</v>
      </c>
    </row>
    <row r="4" spans="1:14" x14ac:dyDescent="0.35">
      <c r="A4" s="259" t="s">
        <v>0</v>
      </c>
      <c r="B4" s="310" t="s">
        <v>2285</v>
      </c>
      <c r="C4" s="263" t="s">
        <v>2286</v>
      </c>
      <c r="D4" s="270" t="s">
        <v>262</v>
      </c>
      <c r="E4" s="310" t="s">
        <v>2285</v>
      </c>
      <c r="F4" s="263" t="s">
        <v>2286</v>
      </c>
      <c r="G4" s="270" t="s">
        <v>262</v>
      </c>
      <c r="H4" s="527"/>
      <c r="I4" s="263" t="s">
        <v>2293</v>
      </c>
      <c r="J4" s="263" t="s">
        <v>2293</v>
      </c>
      <c r="K4" s="263" t="s">
        <v>2293</v>
      </c>
      <c r="L4" s="263" t="s">
        <v>2293</v>
      </c>
      <c r="M4" s="263" t="s">
        <v>2293</v>
      </c>
      <c r="N4" s="313" t="s">
        <v>2293</v>
      </c>
    </row>
    <row r="5" spans="1:14" x14ac:dyDescent="0.35">
      <c r="A5" s="260" t="s">
        <v>93</v>
      </c>
      <c r="B5" s="265">
        <v>1379</v>
      </c>
      <c r="C5" s="265">
        <v>1736</v>
      </c>
      <c r="D5" s="294">
        <f>SUM(B5:C5)</f>
        <v>3115</v>
      </c>
      <c r="E5" s="271">
        <v>1677</v>
      </c>
      <c r="F5" s="271">
        <v>272</v>
      </c>
      <c r="G5" s="272">
        <f>SUM(E5:F5)</f>
        <v>1949</v>
      </c>
      <c r="H5" s="277">
        <f t="shared" ref="H5:H8" si="0">+N5/$N$3</f>
        <v>532</v>
      </c>
      <c r="I5" s="265"/>
      <c r="J5" s="265">
        <v>762000</v>
      </c>
      <c r="K5" s="265">
        <v>87000</v>
      </c>
      <c r="L5" s="265">
        <v>24000</v>
      </c>
      <c r="M5" s="265">
        <v>723000</v>
      </c>
      <c r="N5" s="314">
        <f>SUM(I5:M5)</f>
        <v>1596000</v>
      </c>
    </row>
    <row r="6" spans="1:14" x14ac:dyDescent="0.35">
      <c r="A6" s="260" t="s">
        <v>96</v>
      </c>
      <c r="B6" s="265">
        <v>198</v>
      </c>
      <c r="C6" s="265">
        <v>30</v>
      </c>
      <c r="D6" s="294">
        <f t="shared" ref="D6:D20" si="1">SUM(B6:C6)</f>
        <v>228</v>
      </c>
      <c r="E6" s="271">
        <f>374+63</f>
        <v>437</v>
      </c>
      <c r="F6" s="271">
        <v>69</v>
      </c>
      <c r="G6" s="272">
        <f t="shared" ref="G6:G20" si="2">SUM(E6:F6)</f>
        <v>506</v>
      </c>
      <c r="H6" s="277">
        <f t="shared" si="0"/>
        <v>25</v>
      </c>
      <c r="I6" s="265"/>
      <c r="J6" s="265">
        <v>69000</v>
      </c>
      <c r="K6" s="265"/>
      <c r="L6" s="265">
        <v>3000</v>
      </c>
      <c r="M6" s="265">
        <v>3000</v>
      </c>
      <c r="N6" s="314">
        <f t="shared" ref="N6:N21" si="3">SUM(I6:M6)</f>
        <v>75000</v>
      </c>
    </row>
    <row r="7" spans="1:14" x14ac:dyDescent="0.35">
      <c r="A7" s="260" t="s">
        <v>98</v>
      </c>
      <c r="B7" s="265">
        <v>91</v>
      </c>
      <c r="C7" s="265">
        <v>25</v>
      </c>
      <c r="D7" s="294">
        <f t="shared" si="1"/>
        <v>116</v>
      </c>
      <c r="E7" s="271">
        <v>695</v>
      </c>
      <c r="F7" s="271">
        <v>5</v>
      </c>
      <c r="G7" s="272">
        <f t="shared" si="2"/>
        <v>700</v>
      </c>
      <c r="H7" s="277">
        <f t="shared" si="0"/>
        <v>87</v>
      </c>
      <c r="I7" s="265"/>
      <c r="J7" s="265">
        <v>81000</v>
      </c>
      <c r="K7" s="265">
        <v>15000</v>
      </c>
      <c r="L7" s="265">
        <v>99000</v>
      </c>
      <c r="M7" s="265">
        <v>66000</v>
      </c>
      <c r="N7" s="314">
        <f t="shared" si="3"/>
        <v>261000</v>
      </c>
    </row>
    <row r="8" spans="1:14" x14ac:dyDescent="0.35">
      <c r="A8" s="260" t="s">
        <v>2260</v>
      </c>
      <c r="B8" s="265">
        <v>282</v>
      </c>
      <c r="C8" s="265">
        <v>20</v>
      </c>
      <c r="D8" s="294">
        <f t="shared" si="1"/>
        <v>302</v>
      </c>
      <c r="E8" s="271">
        <v>699</v>
      </c>
      <c r="F8" s="271">
        <v>143</v>
      </c>
      <c r="G8" s="272">
        <f t="shared" si="2"/>
        <v>842</v>
      </c>
      <c r="H8" s="277">
        <f t="shared" si="0"/>
        <v>126</v>
      </c>
      <c r="I8" s="265"/>
      <c r="J8" s="265">
        <v>153000</v>
      </c>
      <c r="K8" s="265">
        <v>18000</v>
      </c>
      <c r="L8" s="265">
        <v>57000</v>
      </c>
      <c r="M8" s="265">
        <v>150000</v>
      </c>
      <c r="N8" s="314">
        <f t="shared" si="3"/>
        <v>378000</v>
      </c>
    </row>
    <row r="9" spans="1:14" x14ac:dyDescent="0.35">
      <c r="A9" s="260" t="s">
        <v>102</v>
      </c>
      <c r="B9" s="265">
        <v>124</v>
      </c>
      <c r="C9" s="265">
        <v>6</v>
      </c>
      <c r="D9" s="294">
        <f t="shared" si="1"/>
        <v>130</v>
      </c>
      <c r="E9" s="271">
        <v>323</v>
      </c>
      <c r="F9" s="271">
        <v>25</v>
      </c>
      <c r="G9" s="272">
        <f t="shared" si="2"/>
        <v>348</v>
      </c>
      <c r="H9" s="277">
        <f>+N9/$N$3</f>
        <v>59</v>
      </c>
      <c r="I9" s="265">
        <v>27000</v>
      </c>
      <c r="J9" s="265">
        <v>6000</v>
      </c>
      <c r="K9" s="265">
        <v>6000</v>
      </c>
      <c r="L9" s="265">
        <v>15000</v>
      </c>
      <c r="M9" s="265">
        <v>123000</v>
      </c>
      <c r="N9" s="314">
        <f t="shared" si="3"/>
        <v>177000</v>
      </c>
    </row>
    <row r="10" spans="1:14" x14ac:dyDescent="0.35">
      <c r="A10" s="260" t="s">
        <v>104</v>
      </c>
      <c r="B10" s="265">
        <v>118</v>
      </c>
      <c r="C10" s="265">
        <v>49</v>
      </c>
      <c r="D10" s="294">
        <f t="shared" si="1"/>
        <v>167</v>
      </c>
      <c r="E10" s="271">
        <v>199</v>
      </c>
      <c r="F10" s="271">
        <v>80</v>
      </c>
      <c r="G10" s="272">
        <f t="shared" si="2"/>
        <v>279</v>
      </c>
      <c r="H10" s="277">
        <f t="shared" ref="H10:H20" si="4">+N10/$N$3</f>
        <v>84</v>
      </c>
      <c r="I10" s="265"/>
      <c r="J10" s="265">
        <v>141000</v>
      </c>
      <c r="K10" s="265"/>
      <c r="L10" s="265">
        <v>48000</v>
      </c>
      <c r="M10" s="265">
        <v>63000</v>
      </c>
      <c r="N10" s="314">
        <f t="shared" si="3"/>
        <v>252000</v>
      </c>
    </row>
    <row r="11" spans="1:14" x14ac:dyDescent="0.35">
      <c r="A11" s="260" t="s">
        <v>106</v>
      </c>
      <c r="B11" s="265">
        <v>717</v>
      </c>
      <c r="C11" s="265">
        <v>13</v>
      </c>
      <c r="D11" s="294">
        <f t="shared" si="1"/>
        <v>730</v>
      </c>
      <c r="E11" s="271">
        <v>139</v>
      </c>
      <c r="F11" s="271">
        <v>228</v>
      </c>
      <c r="G11" s="272">
        <f t="shared" si="2"/>
        <v>367</v>
      </c>
      <c r="H11" s="277">
        <f t="shared" si="4"/>
        <v>249</v>
      </c>
      <c r="I11" s="265"/>
      <c r="J11" s="265">
        <v>45000</v>
      </c>
      <c r="K11" s="265">
        <v>9000</v>
      </c>
      <c r="L11" s="265">
        <v>108000</v>
      </c>
      <c r="M11" s="265">
        <v>585000</v>
      </c>
      <c r="N11" s="314">
        <f t="shared" si="3"/>
        <v>747000</v>
      </c>
    </row>
    <row r="12" spans="1:14" x14ac:dyDescent="0.35">
      <c r="A12" s="260" t="s">
        <v>108</v>
      </c>
      <c r="B12" s="265">
        <v>164</v>
      </c>
      <c r="C12" s="265"/>
      <c r="D12" s="294">
        <f t="shared" si="1"/>
        <v>164</v>
      </c>
      <c r="E12" s="271">
        <v>465</v>
      </c>
      <c r="F12" s="271">
        <v>223</v>
      </c>
      <c r="G12" s="272">
        <f t="shared" si="2"/>
        <v>688</v>
      </c>
      <c r="H12" s="277">
        <f t="shared" si="4"/>
        <v>189</v>
      </c>
      <c r="I12" s="265"/>
      <c r="J12" s="265">
        <v>363000</v>
      </c>
      <c r="K12" s="265">
        <v>12000</v>
      </c>
      <c r="L12" s="265"/>
      <c r="M12" s="265">
        <v>192000</v>
      </c>
      <c r="N12" s="314">
        <f t="shared" si="3"/>
        <v>567000</v>
      </c>
    </row>
    <row r="13" spans="1:14" x14ac:dyDescent="0.35">
      <c r="A13" s="260" t="s">
        <v>110</v>
      </c>
      <c r="B13" s="265">
        <v>186</v>
      </c>
      <c r="C13" s="265">
        <v>99</v>
      </c>
      <c r="D13" s="294">
        <f t="shared" si="1"/>
        <v>285</v>
      </c>
      <c r="E13" s="271">
        <v>406</v>
      </c>
      <c r="F13" s="271">
        <v>180</v>
      </c>
      <c r="G13" s="272">
        <f t="shared" si="2"/>
        <v>586</v>
      </c>
      <c r="H13" s="277">
        <f t="shared" si="4"/>
        <v>99</v>
      </c>
      <c r="I13" s="265"/>
      <c r="J13" s="265">
        <v>297000</v>
      </c>
      <c r="K13" s="265"/>
      <c r="L13" s="265"/>
      <c r="M13" s="265"/>
      <c r="N13" s="314">
        <f t="shared" si="3"/>
        <v>297000</v>
      </c>
    </row>
    <row r="14" spans="1:14" x14ac:dyDescent="0.35">
      <c r="A14" s="260" t="s">
        <v>112</v>
      </c>
      <c r="B14" s="265">
        <v>152</v>
      </c>
      <c r="C14" s="265">
        <v>1</v>
      </c>
      <c r="D14" s="294">
        <f t="shared" si="1"/>
        <v>153</v>
      </c>
      <c r="E14" s="271">
        <v>389</v>
      </c>
      <c r="F14" s="271">
        <v>103</v>
      </c>
      <c r="G14" s="272">
        <f t="shared" si="2"/>
        <v>492</v>
      </c>
      <c r="H14" s="277">
        <f t="shared" si="4"/>
        <v>191</v>
      </c>
      <c r="I14" s="265">
        <v>12000</v>
      </c>
      <c r="J14" s="265">
        <v>219000</v>
      </c>
      <c r="K14" s="265">
        <v>27000</v>
      </c>
      <c r="L14" s="265">
        <v>111000</v>
      </c>
      <c r="M14" s="265">
        <v>204000</v>
      </c>
      <c r="N14" s="314">
        <f t="shared" si="3"/>
        <v>573000</v>
      </c>
    </row>
    <row r="15" spans="1:14" x14ac:dyDescent="0.35">
      <c r="A15" s="260" t="s">
        <v>114</v>
      </c>
      <c r="B15" s="265">
        <v>192</v>
      </c>
      <c r="C15" s="265">
        <v>15</v>
      </c>
      <c r="D15" s="294">
        <f t="shared" si="1"/>
        <v>207</v>
      </c>
      <c r="E15" s="271">
        <v>480</v>
      </c>
      <c r="F15" s="271">
        <v>29</v>
      </c>
      <c r="G15" s="272">
        <f t="shared" si="2"/>
        <v>509</v>
      </c>
      <c r="H15" s="277">
        <f t="shared" si="4"/>
        <v>6</v>
      </c>
      <c r="I15" s="265">
        <v>6000</v>
      </c>
      <c r="J15" s="265">
        <v>12000</v>
      </c>
      <c r="K15" s="265"/>
      <c r="L15" s="265"/>
      <c r="M15" s="265"/>
      <c r="N15" s="314">
        <f t="shared" si="3"/>
        <v>18000</v>
      </c>
    </row>
    <row r="16" spans="1:14" x14ac:dyDescent="0.35">
      <c r="A16" s="260" t="s">
        <v>116</v>
      </c>
      <c r="B16" s="265">
        <v>490</v>
      </c>
      <c r="C16" s="265"/>
      <c r="D16" s="294">
        <f t="shared" si="1"/>
        <v>490</v>
      </c>
      <c r="E16" s="271">
        <v>1665</v>
      </c>
      <c r="F16" s="271">
        <v>86</v>
      </c>
      <c r="G16" s="272">
        <f t="shared" si="2"/>
        <v>1751</v>
      </c>
      <c r="H16" s="277">
        <f t="shared" si="4"/>
        <v>372</v>
      </c>
      <c r="I16" s="265"/>
      <c r="J16" s="265">
        <v>930000</v>
      </c>
      <c r="K16" s="265">
        <v>12000</v>
      </c>
      <c r="L16" s="265">
        <v>39000</v>
      </c>
      <c r="M16" s="265">
        <v>135000</v>
      </c>
      <c r="N16" s="314">
        <f t="shared" si="3"/>
        <v>1116000</v>
      </c>
    </row>
    <row r="17" spans="1:14" x14ac:dyDescent="0.35">
      <c r="A17" s="260" t="s">
        <v>118</v>
      </c>
      <c r="B17" s="265">
        <v>27</v>
      </c>
      <c r="C17" s="265">
        <v>29</v>
      </c>
      <c r="D17" s="294">
        <f t="shared" si="1"/>
        <v>56</v>
      </c>
      <c r="E17" s="271">
        <v>6</v>
      </c>
      <c r="F17" s="271">
        <v>118</v>
      </c>
      <c r="G17" s="272">
        <f t="shared" si="2"/>
        <v>124</v>
      </c>
      <c r="H17" s="277">
        <f t="shared" si="4"/>
        <v>13</v>
      </c>
      <c r="I17" s="265"/>
      <c r="J17" s="265">
        <v>39000</v>
      </c>
      <c r="K17" s="265"/>
      <c r="L17" s="265"/>
      <c r="M17" s="265"/>
      <c r="N17" s="314">
        <f t="shared" si="3"/>
        <v>39000</v>
      </c>
    </row>
    <row r="18" spans="1:14" x14ac:dyDescent="0.35">
      <c r="A18" s="260" t="s">
        <v>120</v>
      </c>
      <c r="B18" s="265">
        <v>258</v>
      </c>
      <c r="C18" s="265">
        <v>10</v>
      </c>
      <c r="D18" s="294">
        <f t="shared" si="1"/>
        <v>268</v>
      </c>
      <c r="E18" s="271">
        <v>1123</v>
      </c>
      <c r="F18" s="271">
        <v>199</v>
      </c>
      <c r="G18" s="272">
        <f t="shared" si="2"/>
        <v>1322</v>
      </c>
      <c r="H18" s="277">
        <f t="shared" si="4"/>
        <v>51</v>
      </c>
      <c r="I18" s="265"/>
      <c r="J18" s="265">
        <v>90000</v>
      </c>
      <c r="K18" s="265">
        <v>3000</v>
      </c>
      <c r="L18" s="265">
        <v>30000</v>
      </c>
      <c r="M18" s="265">
        <v>30000</v>
      </c>
      <c r="N18" s="314">
        <f t="shared" si="3"/>
        <v>153000</v>
      </c>
    </row>
    <row r="19" spans="1:14" x14ac:dyDescent="0.35">
      <c r="A19" s="260" t="s">
        <v>122</v>
      </c>
      <c r="B19" s="265">
        <v>91</v>
      </c>
      <c r="C19" s="265">
        <v>35</v>
      </c>
      <c r="D19" s="294">
        <f t="shared" si="1"/>
        <v>126</v>
      </c>
      <c r="E19" s="271">
        <v>123</v>
      </c>
      <c r="F19" s="271">
        <v>71</v>
      </c>
      <c r="G19" s="272">
        <f t="shared" si="2"/>
        <v>194</v>
      </c>
      <c r="H19" s="277">
        <f t="shared" si="4"/>
        <v>35</v>
      </c>
      <c r="I19" s="265"/>
      <c r="J19" s="265">
        <v>87000</v>
      </c>
      <c r="K19" s="265"/>
      <c r="L19" s="265"/>
      <c r="M19" s="265">
        <v>18000</v>
      </c>
      <c r="N19" s="314">
        <f t="shared" si="3"/>
        <v>105000</v>
      </c>
    </row>
    <row r="20" spans="1:14" x14ac:dyDescent="0.35">
      <c r="A20" s="260" t="s">
        <v>124</v>
      </c>
      <c r="B20" s="265">
        <v>7</v>
      </c>
      <c r="C20" s="265">
        <v>8</v>
      </c>
      <c r="D20" s="294">
        <f t="shared" si="1"/>
        <v>15</v>
      </c>
      <c r="E20" s="271">
        <f>34+2</f>
        <v>36</v>
      </c>
      <c r="F20" s="271">
        <v>33</v>
      </c>
      <c r="G20" s="272">
        <f t="shared" si="2"/>
        <v>69</v>
      </c>
      <c r="H20" s="277">
        <f t="shared" si="4"/>
        <v>2</v>
      </c>
      <c r="I20" s="265"/>
      <c r="J20" s="265">
        <v>6000</v>
      </c>
      <c r="K20" s="265"/>
      <c r="L20" s="265"/>
      <c r="M20" s="265"/>
      <c r="N20" s="314">
        <f t="shared" si="3"/>
        <v>6000</v>
      </c>
    </row>
    <row r="21" spans="1:14" x14ac:dyDescent="0.35">
      <c r="B21" s="268">
        <f t="shared" ref="B21:M21" si="5">SUM(B5:B20)</f>
        <v>4476</v>
      </c>
      <c r="C21" s="268">
        <f t="shared" si="5"/>
        <v>2076</v>
      </c>
      <c r="D21" s="295">
        <f t="shared" si="5"/>
        <v>6552</v>
      </c>
      <c r="E21" s="273">
        <f t="shared" si="5"/>
        <v>8862</v>
      </c>
      <c r="F21" s="273">
        <f t="shared" si="5"/>
        <v>1864</v>
      </c>
      <c r="G21" s="272">
        <f t="shared" si="5"/>
        <v>10726</v>
      </c>
      <c r="H21" s="278">
        <f t="shared" si="5"/>
        <v>2120</v>
      </c>
      <c r="I21" s="268">
        <f t="shared" si="5"/>
        <v>45000</v>
      </c>
      <c r="J21" s="268">
        <f t="shared" si="5"/>
        <v>3300000</v>
      </c>
      <c r="K21" s="268">
        <f t="shared" si="5"/>
        <v>189000</v>
      </c>
      <c r="L21" s="268">
        <f t="shared" si="5"/>
        <v>534000</v>
      </c>
      <c r="M21" s="268">
        <f t="shared" si="5"/>
        <v>2292000</v>
      </c>
      <c r="N21" s="314">
        <f t="shared" si="3"/>
        <v>6360000</v>
      </c>
    </row>
    <row r="22" spans="1:14" x14ac:dyDescent="0.35">
      <c r="A22" s="267" t="s">
        <v>2252</v>
      </c>
      <c r="B22" s="258"/>
      <c r="C22" s="258"/>
      <c r="D22" s="258"/>
      <c r="E22" s="258"/>
      <c r="F22" s="258"/>
      <c r="G22" s="258"/>
      <c r="H22" s="258"/>
      <c r="I22" s="266"/>
      <c r="J22" s="266"/>
      <c r="K22" s="266"/>
      <c r="L22" s="266"/>
      <c r="M22" s="266"/>
    </row>
    <row r="23" spans="1:14" x14ac:dyDescent="0.35">
      <c r="A23" s="224" t="s">
        <v>2248</v>
      </c>
      <c r="B23" s="262">
        <v>24</v>
      </c>
      <c r="C23" s="262"/>
      <c r="D23" s="262"/>
      <c r="E23" s="262">
        <v>285</v>
      </c>
      <c r="F23" s="262"/>
      <c r="G23" s="262"/>
      <c r="H23" s="277">
        <f>+N23/$N$3</f>
        <v>2</v>
      </c>
      <c r="I23" s="262"/>
      <c r="J23" s="265">
        <v>3000</v>
      </c>
      <c r="K23" s="298"/>
      <c r="L23" s="298"/>
      <c r="M23" s="298">
        <v>3000</v>
      </c>
      <c r="N23" s="275">
        <f>SUM(I23:M23)</f>
        <v>6000</v>
      </c>
    </row>
    <row r="24" spans="1:14" x14ac:dyDescent="0.35">
      <c r="A24" s="224" t="s">
        <v>2251</v>
      </c>
      <c r="B24" s="262"/>
      <c r="C24" s="262"/>
      <c r="D24" s="262"/>
      <c r="E24" s="262">
        <v>58</v>
      </c>
      <c r="F24" s="262"/>
      <c r="G24" s="262"/>
      <c r="H24" s="262"/>
      <c r="I24" s="262"/>
      <c r="J24" s="262"/>
      <c r="K24" s="299"/>
      <c r="L24" s="299"/>
      <c r="M24" s="299"/>
      <c r="N24" s="275">
        <f t="shared" ref="N24" si="6">SUM(I24:J24)</f>
        <v>0</v>
      </c>
    </row>
    <row r="26" spans="1:14" x14ac:dyDescent="0.35">
      <c r="B26" s="279">
        <f>SUM(B23:B24)</f>
        <v>24</v>
      </c>
      <c r="C26" s="279">
        <f t="shared" ref="C26:N26" si="7">SUM(C23:C24)</f>
        <v>0</v>
      </c>
      <c r="D26" s="279"/>
      <c r="E26" s="279">
        <f t="shared" si="7"/>
        <v>343</v>
      </c>
      <c r="F26" s="279">
        <f t="shared" si="7"/>
        <v>0</v>
      </c>
      <c r="G26" s="279">
        <f t="shared" si="7"/>
        <v>0</v>
      </c>
      <c r="H26" s="279">
        <f t="shared" si="7"/>
        <v>2</v>
      </c>
      <c r="I26" s="279">
        <f t="shared" si="7"/>
        <v>0</v>
      </c>
      <c r="J26" s="280">
        <f t="shared" si="7"/>
        <v>3000</v>
      </c>
      <c r="K26" s="280"/>
      <c r="L26" s="280"/>
      <c r="M26" s="280"/>
      <c r="N26" s="279">
        <f t="shared" si="7"/>
        <v>6000</v>
      </c>
    </row>
    <row r="29" spans="1:14" x14ac:dyDescent="0.35">
      <c r="B29" t="s">
        <v>2303</v>
      </c>
      <c r="I29" t="s">
        <v>2309</v>
      </c>
    </row>
    <row r="30" spans="1:14" x14ac:dyDescent="0.35">
      <c r="B30" t="s">
        <v>2304</v>
      </c>
      <c r="I30" t="s">
        <v>2310</v>
      </c>
    </row>
    <row r="31" spans="1:14" x14ac:dyDescent="0.35">
      <c r="B31" t="s">
        <v>2305</v>
      </c>
    </row>
    <row r="32" spans="1:14" x14ac:dyDescent="0.35">
      <c r="B32" t="s">
        <v>2306</v>
      </c>
    </row>
    <row r="33" spans="2:2" x14ac:dyDescent="0.35">
      <c r="B33" t="s">
        <v>2307</v>
      </c>
    </row>
    <row r="34" spans="2:2" x14ac:dyDescent="0.35">
      <c r="B34" t="s">
        <v>2308</v>
      </c>
    </row>
  </sheetData>
  <mergeCells count="6">
    <mergeCell ref="A1:A3"/>
    <mergeCell ref="B2:C2"/>
    <mergeCell ref="E2:G2"/>
    <mergeCell ref="H2:H4"/>
    <mergeCell ref="B3:C3"/>
    <mergeCell ref="E3:G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defaultRowHeight="21" x14ac:dyDescent="0.35"/>
  <cols>
    <col min="1" max="1" width="20.75" style="213" bestFit="1" customWidth="1"/>
    <col min="2" max="2" width="17.125" style="213" customWidth="1"/>
    <col min="3" max="3" width="15.875" style="213" customWidth="1"/>
    <col min="4" max="4" width="12.625" style="213" bestFit="1" customWidth="1"/>
    <col min="5" max="5" width="12.25" style="213" bestFit="1" customWidth="1"/>
    <col min="6" max="6" width="14.375" style="213" bestFit="1" customWidth="1"/>
    <col min="7" max="7" width="14.625" style="213" customWidth="1"/>
    <col min="8" max="8" width="14.375" style="213" bestFit="1" customWidth="1"/>
    <col min="9" max="9" width="2" style="214" customWidth="1"/>
    <col min="10" max="10" width="13.375" style="213" bestFit="1" customWidth="1"/>
    <col min="11" max="11" width="14.25" style="213" customWidth="1"/>
    <col min="12" max="12" width="14.375" style="213" bestFit="1" customWidth="1"/>
    <col min="13" max="13" width="14.375" style="214" customWidth="1"/>
    <col min="14" max="14" width="7" style="494" customWidth="1"/>
    <col min="15" max="17" width="13.375" style="213" bestFit="1" customWidth="1"/>
    <col min="18" max="16384" width="9" style="213"/>
  </cols>
  <sheetData>
    <row r="1" spans="1:17" x14ac:dyDescent="0.35">
      <c r="C1" s="497"/>
    </row>
    <row r="2" spans="1:17" s="465" customFormat="1" ht="84" x14ac:dyDescent="0.35">
      <c r="A2" s="532" t="s">
        <v>0</v>
      </c>
      <c r="B2" s="456" t="s">
        <v>2520</v>
      </c>
      <c r="C2" s="457" t="s">
        <v>2515</v>
      </c>
      <c r="D2" s="458" t="s">
        <v>2352</v>
      </c>
      <c r="E2" s="459" t="s">
        <v>2363</v>
      </c>
      <c r="F2" s="460" t="s">
        <v>2516</v>
      </c>
      <c r="G2" s="461" t="s">
        <v>2353</v>
      </c>
      <c r="H2" s="462" t="s">
        <v>2356</v>
      </c>
      <c r="I2" s="463"/>
      <c r="J2" s="538" t="s">
        <v>2522</v>
      </c>
      <c r="K2" s="540" t="s">
        <v>2521</v>
      </c>
      <c r="L2" s="536" t="s">
        <v>2517</v>
      </c>
      <c r="M2" s="536" t="s">
        <v>2518</v>
      </c>
      <c r="N2" s="464"/>
      <c r="O2" s="535" t="s">
        <v>2358</v>
      </c>
      <c r="P2" s="534" t="s">
        <v>2357</v>
      </c>
      <c r="Q2" s="537" t="s">
        <v>2356</v>
      </c>
    </row>
    <row r="3" spans="1:17" s="465" customFormat="1" x14ac:dyDescent="0.35">
      <c r="A3" s="533"/>
      <c r="B3" s="466"/>
      <c r="C3" s="467" t="s">
        <v>2354</v>
      </c>
      <c r="D3" s="459" t="s">
        <v>2355</v>
      </c>
      <c r="E3" s="465">
        <v>3</v>
      </c>
      <c r="F3" s="468" t="s">
        <v>2512</v>
      </c>
      <c r="G3" s="469" t="s">
        <v>2513</v>
      </c>
      <c r="H3" s="470" t="s">
        <v>2514</v>
      </c>
      <c r="I3" s="471"/>
      <c r="J3" s="539"/>
      <c r="K3" s="540"/>
      <c r="L3" s="536"/>
      <c r="M3" s="536"/>
      <c r="N3" s="464"/>
      <c r="O3" s="535"/>
      <c r="P3" s="534"/>
      <c r="Q3" s="537"/>
    </row>
    <row r="4" spans="1:17" x14ac:dyDescent="0.35">
      <c r="A4" s="380" t="s">
        <v>93</v>
      </c>
      <c r="B4" s="495">
        <v>174953668.31999999</v>
      </c>
      <c r="C4" s="239">
        <v>204278675.78999999</v>
      </c>
      <c r="D4" s="472">
        <v>1250000</v>
      </c>
      <c r="E4" s="472">
        <v>2000000</v>
      </c>
      <c r="F4" s="473">
        <f>SUM(C4:E4)</f>
        <v>207528675.78999999</v>
      </c>
      <c r="G4" s="474">
        <v>174953668.31999999</v>
      </c>
      <c r="H4" s="475">
        <f>+F4-G4</f>
        <v>32575007.469999999</v>
      </c>
      <c r="I4" s="229"/>
      <c r="J4" s="472">
        <v>25030259.109999999</v>
      </c>
      <c r="K4" s="472"/>
      <c r="L4" s="476">
        <v>126002936.85999998</v>
      </c>
      <c r="M4" s="476">
        <f t="shared" ref="M4:M19" si="0">SUM(J4:L4)</f>
        <v>151033195.96999997</v>
      </c>
      <c r="N4" s="477"/>
      <c r="O4" s="478">
        <v>5820000</v>
      </c>
      <c r="P4" s="236">
        <v>5820000</v>
      </c>
      <c r="Q4" s="239">
        <f>+P4-O4</f>
        <v>0</v>
      </c>
    </row>
    <row r="5" spans="1:17" x14ac:dyDescent="0.35">
      <c r="A5" s="381" t="s">
        <v>96</v>
      </c>
      <c r="B5" s="495">
        <v>65712660.399999999</v>
      </c>
      <c r="C5" s="239">
        <v>87246152.689999983</v>
      </c>
      <c r="D5" s="472">
        <v>2500000</v>
      </c>
      <c r="E5" s="472"/>
      <c r="F5" s="473">
        <f t="shared" ref="F5:F19" si="1">SUM(C5:D5)</f>
        <v>89746152.689999983</v>
      </c>
      <c r="G5" s="474">
        <v>65712660.399999999</v>
      </c>
      <c r="H5" s="475">
        <f t="shared" ref="H5:H19" si="2">+F5-G5</f>
        <v>24033492.289999984</v>
      </c>
      <c r="I5" s="229"/>
      <c r="J5" s="472">
        <v>7263614.6899999995</v>
      </c>
      <c r="K5" s="472">
        <f>200000</f>
        <v>200000</v>
      </c>
      <c r="L5" s="383">
        <v>7439428.1500000004</v>
      </c>
      <c r="M5" s="476">
        <f t="shared" si="0"/>
        <v>14903042.84</v>
      </c>
      <c r="N5" s="479"/>
      <c r="O5" s="478">
        <v>4770000</v>
      </c>
      <c r="P5" s="236">
        <v>4770000</v>
      </c>
      <c r="Q5" s="239">
        <f t="shared" ref="Q5:Q20" si="3">+P5-O5</f>
        <v>0</v>
      </c>
    </row>
    <row r="6" spans="1:17" x14ac:dyDescent="0.35">
      <c r="A6" s="380" t="s">
        <v>98</v>
      </c>
      <c r="B6" s="495">
        <v>26289194.52</v>
      </c>
      <c r="C6" s="239">
        <v>31526842.910000004</v>
      </c>
      <c r="D6" s="472"/>
      <c r="E6" s="472"/>
      <c r="F6" s="473">
        <f t="shared" si="1"/>
        <v>31526842.910000004</v>
      </c>
      <c r="G6" s="474">
        <v>26289194.52</v>
      </c>
      <c r="H6" s="475">
        <f t="shared" si="2"/>
        <v>5237648.3900000043</v>
      </c>
      <c r="I6" s="229"/>
      <c r="J6" s="472">
        <v>44936</v>
      </c>
      <c r="K6" s="472"/>
      <c r="L6" s="383">
        <v>3482516.12</v>
      </c>
      <c r="M6" s="476">
        <f t="shared" si="0"/>
        <v>3527452.12</v>
      </c>
      <c r="N6" s="479"/>
      <c r="O6" s="478">
        <v>3720000</v>
      </c>
      <c r="P6" s="236">
        <v>3720000</v>
      </c>
      <c r="Q6" s="239">
        <f t="shared" si="3"/>
        <v>0</v>
      </c>
    </row>
    <row r="7" spans="1:17" x14ac:dyDescent="0.35">
      <c r="A7" s="382" t="s">
        <v>264</v>
      </c>
      <c r="B7" s="496">
        <v>24272275.91</v>
      </c>
      <c r="C7" s="239">
        <v>31942940.100000001</v>
      </c>
      <c r="D7" s="472"/>
      <c r="E7" s="472"/>
      <c r="F7" s="473">
        <f t="shared" si="1"/>
        <v>31942940.100000001</v>
      </c>
      <c r="G7" s="474">
        <v>24272275.91</v>
      </c>
      <c r="H7" s="475">
        <f t="shared" si="2"/>
        <v>7670664.1900000013</v>
      </c>
      <c r="I7" s="229"/>
      <c r="J7" s="472">
        <v>96946.67</v>
      </c>
      <c r="K7" s="472"/>
      <c r="L7" s="383">
        <v>8098344.5899999999</v>
      </c>
      <c r="M7" s="476">
        <f t="shared" si="0"/>
        <v>8195291.2599999998</v>
      </c>
      <c r="N7" s="479"/>
      <c r="O7" s="478">
        <v>3750000</v>
      </c>
      <c r="P7" s="236">
        <v>3720000</v>
      </c>
      <c r="Q7" s="480">
        <f t="shared" si="3"/>
        <v>-30000</v>
      </c>
    </row>
    <row r="8" spans="1:17" s="486" customFormat="1" x14ac:dyDescent="0.35">
      <c r="A8" s="380" t="s">
        <v>102</v>
      </c>
      <c r="B8" s="495">
        <v>26310788.039999999</v>
      </c>
      <c r="C8" s="390">
        <v>28622452.629999999</v>
      </c>
      <c r="D8" s="481"/>
      <c r="E8" s="481"/>
      <c r="F8" s="482">
        <f t="shared" si="1"/>
        <v>28622452.629999999</v>
      </c>
      <c r="G8" s="483">
        <v>26310788.039999999</v>
      </c>
      <c r="H8" s="484">
        <f t="shared" si="2"/>
        <v>2311664.59</v>
      </c>
      <c r="I8" s="485"/>
      <c r="J8" s="481">
        <v>94942</v>
      </c>
      <c r="K8" s="481"/>
      <c r="L8" s="383">
        <v>4923696</v>
      </c>
      <c r="M8" s="476">
        <f t="shared" si="0"/>
        <v>5018638</v>
      </c>
      <c r="N8" s="479"/>
      <c r="O8" s="478">
        <v>6960000</v>
      </c>
      <c r="P8" s="383">
        <v>2924007.8999999994</v>
      </c>
      <c r="Q8" s="480">
        <f t="shared" si="3"/>
        <v>-4035992.1000000006</v>
      </c>
    </row>
    <row r="9" spans="1:17" s="486" customFormat="1" x14ac:dyDescent="0.35">
      <c r="A9" s="381" t="s">
        <v>104</v>
      </c>
      <c r="B9" s="495">
        <v>18976403.170000002</v>
      </c>
      <c r="C9" s="390">
        <v>20040628.810000002</v>
      </c>
      <c r="D9" s="481"/>
      <c r="E9" s="481"/>
      <c r="F9" s="482">
        <f t="shared" si="1"/>
        <v>20040628.810000002</v>
      </c>
      <c r="G9" s="483">
        <v>18976403.170000002</v>
      </c>
      <c r="H9" s="484">
        <f t="shared" si="2"/>
        <v>1064225.6400000006</v>
      </c>
      <c r="I9" s="485"/>
      <c r="J9" s="481">
        <v>69627.33</v>
      </c>
      <c r="K9" s="481">
        <v>600000</v>
      </c>
      <c r="L9" s="383">
        <v>1483918.88</v>
      </c>
      <c r="M9" s="476">
        <f t="shared" si="0"/>
        <v>2153546.21</v>
      </c>
      <c r="N9" s="479"/>
      <c r="O9" s="478">
        <v>4590000</v>
      </c>
      <c r="P9" s="383">
        <v>3000000</v>
      </c>
      <c r="Q9" s="480">
        <f t="shared" si="3"/>
        <v>-1590000</v>
      </c>
    </row>
    <row r="10" spans="1:17" s="486" customFormat="1" x14ac:dyDescent="0.35">
      <c r="A10" s="380" t="s">
        <v>106</v>
      </c>
      <c r="B10" s="495">
        <v>52280963.490000002</v>
      </c>
      <c r="C10" s="390">
        <v>64384020.200000003</v>
      </c>
      <c r="D10" s="481"/>
      <c r="E10" s="481"/>
      <c r="F10" s="482">
        <f t="shared" si="1"/>
        <v>64384020.200000003</v>
      </c>
      <c r="G10" s="483">
        <v>48762256.439999998</v>
      </c>
      <c r="H10" s="484">
        <f t="shared" si="2"/>
        <v>15621763.760000005</v>
      </c>
      <c r="I10" s="485"/>
      <c r="J10" s="481">
        <v>634937.19999999995</v>
      </c>
      <c r="K10" s="481"/>
      <c r="L10" s="383">
        <v>51898687.890000001</v>
      </c>
      <c r="M10" s="476">
        <f t="shared" si="0"/>
        <v>52533625.090000004</v>
      </c>
      <c r="N10" s="479"/>
      <c r="O10" s="478">
        <v>6270000</v>
      </c>
      <c r="P10" s="383">
        <v>5870000</v>
      </c>
      <c r="Q10" s="480">
        <f t="shared" si="3"/>
        <v>-400000</v>
      </c>
    </row>
    <row r="11" spans="1:17" s="486" customFormat="1" x14ac:dyDescent="0.35">
      <c r="A11" s="381" t="s">
        <v>108</v>
      </c>
      <c r="B11" s="495">
        <v>30219293.559999999</v>
      </c>
      <c r="C11" s="390">
        <v>29690500.409999996</v>
      </c>
      <c r="D11" s="481"/>
      <c r="E11" s="481"/>
      <c r="F11" s="482">
        <f t="shared" si="1"/>
        <v>29690500.409999996</v>
      </c>
      <c r="G11" s="483">
        <v>30219293.559999999</v>
      </c>
      <c r="H11" s="487">
        <f t="shared" si="2"/>
        <v>-528793.15000000224</v>
      </c>
      <c r="I11" s="488"/>
      <c r="J11" s="481">
        <v>96059.67</v>
      </c>
      <c r="K11" s="481">
        <v>300000</v>
      </c>
      <c r="L11" s="383">
        <v>2640008.21</v>
      </c>
      <c r="M11" s="476">
        <f t="shared" si="0"/>
        <v>3036067.88</v>
      </c>
      <c r="N11" s="479"/>
      <c r="O11" s="478">
        <v>4920000</v>
      </c>
      <c r="P11" s="383">
        <v>1600000</v>
      </c>
      <c r="Q11" s="480">
        <f t="shared" si="3"/>
        <v>-3320000</v>
      </c>
    </row>
    <row r="12" spans="1:17" s="486" customFormat="1" x14ac:dyDescent="0.35">
      <c r="A12" s="380" t="s">
        <v>110</v>
      </c>
      <c r="B12" s="495">
        <v>29930281.739999998</v>
      </c>
      <c r="C12" s="390">
        <v>31817649.089999996</v>
      </c>
      <c r="D12" s="481"/>
      <c r="E12" s="481"/>
      <c r="F12" s="482">
        <f t="shared" si="1"/>
        <v>31817649.089999996</v>
      </c>
      <c r="G12" s="483">
        <v>29930281.739999998</v>
      </c>
      <c r="H12" s="484">
        <f t="shared" si="2"/>
        <v>1887367.3499999978</v>
      </c>
      <c r="I12" s="485"/>
      <c r="J12" s="481">
        <v>41698.67</v>
      </c>
      <c r="K12" s="481"/>
      <c r="L12" s="383">
        <v>4126884.91</v>
      </c>
      <c r="M12" s="476">
        <f t="shared" si="0"/>
        <v>4168583.58</v>
      </c>
      <c r="N12" s="479"/>
      <c r="O12" s="478">
        <v>4590000</v>
      </c>
      <c r="P12" s="383">
        <v>4590000</v>
      </c>
      <c r="Q12" s="390">
        <f t="shared" si="3"/>
        <v>0</v>
      </c>
    </row>
    <row r="13" spans="1:17" s="486" customFormat="1" x14ac:dyDescent="0.35">
      <c r="A13" s="381" t="s">
        <v>112</v>
      </c>
      <c r="B13" s="495">
        <v>26967062.16</v>
      </c>
      <c r="C13" s="390">
        <v>31403817.609999999</v>
      </c>
      <c r="D13" s="481"/>
      <c r="E13" s="481"/>
      <c r="F13" s="482">
        <f t="shared" si="1"/>
        <v>31403817.609999999</v>
      </c>
      <c r="G13" s="483">
        <v>26967062.16</v>
      </c>
      <c r="H13" s="484">
        <f t="shared" si="2"/>
        <v>4436755.4499999993</v>
      </c>
      <c r="I13" s="485"/>
      <c r="J13" s="481">
        <v>78109.33</v>
      </c>
      <c r="K13" s="481"/>
      <c r="L13" s="383">
        <v>2263129.98</v>
      </c>
      <c r="M13" s="476">
        <f t="shared" si="0"/>
        <v>2341239.31</v>
      </c>
      <c r="N13" s="479"/>
      <c r="O13" s="478">
        <v>2250000</v>
      </c>
      <c r="P13" s="383">
        <v>2220000</v>
      </c>
      <c r="Q13" s="480">
        <f t="shared" si="3"/>
        <v>-30000</v>
      </c>
    </row>
    <row r="14" spans="1:17" s="486" customFormat="1" x14ac:dyDescent="0.35">
      <c r="A14" s="380" t="s">
        <v>114</v>
      </c>
      <c r="B14" s="495">
        <v>26189075.079999998</v>
      </c>
      <c r="C14" s="390">
        <v>31125917.879999995</v>
      </c>
      <c r="D14" s="481"/>
      <c r="E14" s="481"/>
      <c r="F14" s="482">
        <f t="shared" si="1"/>
        <v>31125917.879999995</v>
      </c>
      <c r="G14" s="483">
        <v>26189075.079999998</v>
      </c>
      <c r="H14" s="484">
        <f t="shared" si="2"/>
        <v>4936842.799999997</v>
      </c>
      <c r="I14" s="485"/>
      <c r="J14" s="481">
        <v>150676.66999999998</v>
      </c>
      <c r="K14" s="481"/>
      <c r="L14" s="383">
        <v>2818891.91</v>
      </c>
      <c r="M14" s="476">
        <f t="shared" si="0"/>
        <v>2969568.58</v>
      </c>
      <c r="N14" s="479"/>
      <c r="O14" s="478">
        <v>2610000</v>
      </c>
      <c r="P14" s="383">
        <v>2610000</v>
      </c>
      <c r="Q14" s="390">
        <f t="shared" si="3"/>
        <v>0</v>
      </c>
    </row>
    <row r="15" spans="1:17" s="486" customFormat="1" x14ac:dyDescent="0.35">
      <c r="A15" s="381" t="s">
        <v>116</v>
      </c>
      <c r="B15" s="495">
        <v>49508424.369999997</v>
      </c>
      <c r="C15" s="390">
        <v>56533171.159999996</v>
      </c>
      <c r="D15" s="481"/>
      <c r="E15" s="481"/>
      <c r="F15" s="482">
        <f t="shared" si="1"/>
        <v>56533171.159999996</v>
      </c>
      <c r="G15" s="483">
        <v>49508424.369999997</v>
      </c>
      <c r="H15" s="484">
        <f t="shared" si="2"/>
        <v>7024746.7899999991</v>
      </c>
      <c r="I15" s="485"/>
      <c r="J15" s="481">
        <v>92314.67</v>
      </c>
      <c r="K15" s="481">
        <v>50000</v>
      </c>
      <c r="L15" s="383">
        <v>7633878.4799999995</v>
      </c>
      <c r="M15" s="476">
        <f t="shared" si="0"/>
        <v>7776193.1499999994</v>
      </c>
      <c r="N15" s="479"/>
      <c r="O15" s="478">
        <v>3300000</v>
      </c>
      <c r="P15" s="383">
        <v>3700000</v>
      </c>
      <c r="Q15" s="390">
        <f t="shared" si="3"/>
        <v>400000</v>
      </c>
    </row>
    <row r="16" spans="1:17" s="486" customFormat="1" x14ac:dyDescent="0.35">
      <c r="A16" s="380" t="s">
        <v>118</v>
      </c>
      <c r="B16" s="495">
        <v>15526257.84</v>
      </c>
      <c r="C16" s="390">
        <v>17758787.950000003</v>
      </c>
      <c r="D16" s="481"/>
      <c r="E16" s="481"/>
      <c r="F16" s="482">
        <f t="shared" si="1"/>
        <v>17758787.950000003</v>
      </c>
      <c r="G16" s="483">
        <v>15526257.84</v>
      </c>
      <c r="H16" s="484">
        <f t="shared" si="2"/>
        <v>2232530.1100000031</v>
      </c>
      <c r="I16" s="485"/>
      <c r="J16" s="481">
        <v>25078</v>
      </c>
      <c r="K16" s="481"/>
      <c r="L16" s="383">
        <v>1388090</v>
      </c>
      <c r="M16" s="476">
        <f t="shared" si="0"/>
        <v>1413168</v>
      </c>
      <c r="N16" s="479"/>
      <c r="O16" s="478">
        <v>1830000</v>
      </c>
      <c r="P16" s="383">
        <v>489511.35</v>
      </c>
      <c r="Q16" s="480">
        <f t="shared" si="3"/>
        <v>-1340488.6499999999</v>
      </c>
    </row>
    <row r="17" spans="1:17" s="486" customFormat="1" x14ac:dyDescent="0.35">
      <c r="A17" s="381" t="s">
        <v>120</v>
      </c>
      <c r="B17" s="495">
        <v>31589986.920000002</v>
      </c>
      <c r="C17" s="390">
        <v>34613184.479999989</v>
      </c>
      <c r="D17" s="481"/>
      <c r="E17" s="481"/>
      <c r="F17" s="482">
        <f t="shared" si="1"/>
        <v>34613184.479999989</v>
      </c>
      <c r="G17" s="483">
        <v>31589986.920000002</v>
      </c>
      <c r="H17" s="484">
        <f t="shared" si="2"/>
        <v>3023197.5599999875</v>
      </c>
      <c r="I17" s="485"/>
      <c r="J17" s="481">
        <v>227021.66</v>
      </c>
      <c r="K17" s="481"/>
      <c r="L17" s="383">
        <v>44746802.480000004</v>
      </c>
      <c r="M17" s="476">
        <f t="shared" si="0"/>
        <v>44973824.140000001</v>
      </c>
      <c r="N17" s="479"/>
      <c r="O17" s="478">
        <v>3780000</v>
      </c>
      <c r="P17" s="383">
        <v>3780000</v>
      </c>
      <c r="Q17" s="480">
        <f t="shared" si="3"/>
        <v>0</v>
      </c>
    </row>
    <row r="18" spans="1:17" s="486" customFormat="1" x14ac:dyDescent="0.35">
      <c r="A18" s="380" t="s">
        <v>122</v>
      </c>
      <c r="B18" s="495">
        <v>14690488.99</v>
      </c>
      <c r="C18" s="390">
        <v>20105288.460000001</v>
      </c>
      <c r="D18" s="481">
        <v>500000</v>
      </c>
      <c r="E18" s="481"/>
      <c r="F18" s="482">
        <f t="shared" si="1"/>
        <v>20605288.460000001</v>
      </c>
      <c r="G18" s="483">
        <v>14690488.99</v>
      </c>
      <c r="H18" s="484">
        <f t="shared" si="2"/>
        <v>5914799.4700000007</v>
      </c>
      <c r="I18" s="485"/>
      <c r="J18" s="481">
        <v>32932</v>
      </c>
      <c r="K18" s="481">
        <v>1200000</v>
      </c>
      <c r="L18" s="383">
        <v>1905934.97</v>
      </c>
      <c r="M18" s="476">
        <f t="shared" si="0"/>
        <v>3138866.9699999997</v>
      </c>
      <c r="N18" s="479"/>
      <c r="O18" s="478">
        <v>3630000</v>
      </c>
      <c r="P18" s="383">
        <v>3825880</v>
      </c>
      <c r="Q18" s="480">
        <f t="shared" si="3"/>
        <v>195880</v>
      </c>
    </row>
    <row r="19" spans="1:17" s="486" customFormat="1" x14ac:dyDescent="0.35">
      <c r="A19" s="381" t="s">
        <v>124</v>
      </c>
      <c r="B19" s="495">
        <v>15343835.24</v>
      </c>
      <c r="C19" s="390">
        <v>16710102.870000001</v>
      </c>
      <c r="D19" s="481"/>
      <c r="E19" s="481"/>
      <c r="F19" s="482">
        <f t="shared" si="1"/>
        <v>16710102.870000001</v>
      </c>
      <c r="G19" s="483">
        <v>15343835.24</v>
      </c>
      <c r="H19" s="484">
        <f t="shared" si="2"/>
        <v>1366267.6300000008</v>
      </c>
      <c r="I19" s="485"/>
      <c r="J19" s="481">
        <v>20846.330000000002</v>
      </c>
      <c r="K19" s="481">
        <v>100000</v>
      </c>
      <c r="L19" s="383">
        <v>723465</v>
      </c>
      <c r="M19" s="476">
        <f t="shared" si="0"/>
        <v>844311.33</v>
      </c>
      <c r="N19" s="479"/>
      <c r="O19" s="478">
        <v>1200000</v>
      </c>
      <c r="P19" s="383">
        <v>800000</v>
      </c>
      <c r="Q19" s="480">
        <f t="shared" si="3"/>
        <v>-400000</v>
      </c>
    </row>
    <row r="20" spans="1:17" x14ac:dyDescent="0.35">
      <c r="A20" s="489" t="s">
        <v>262</v>
      </c>
      <c r="B20" s="490">
        <v>628760659.75000012</v>
      </c>
      <c r="C20" s="491">
        <f>SUM(C4:C19)</f>
        <v>737800133.03999996</v>
      </c>
      <c r="D20" s="491">
        <f t="shared" ref="D20:E20" si="4">SUM(D4:D19)</f>
        <v>4250000</v>
      </c>
      <c r="E20" s="491">
        <f t="shared" si="4"/>
        <v>2000000</v>
      </c>
      <c r="F20" s="491">
        <f>SUM(F4:F19)</f>
        <v>744050133.03999996</v>
      </c>
      <c r="G20" s="491">
        <f t="shared" ref="G20" si="5">SUM(G4:G19)</f>
        <v>625241952.70000005</v>
      </c>
      <c r="H20" s="491">
        <f>SUM(H4:H19)</f>
        <v>118808180.33999997</v>
      </c>
      <c r="I20" s="492"/>
      <c r="J20" s="493">
        <f>SUM(J4:J19)</f>
        <v>33999999.999999993</v>
      </c>
      <c r="K20" s="493">
        <f>SUM(K4:K19)</f>
        <v>2450000</v>
      </c>
      <c r="L20" s="493">
        <f>SUM(L4:L19)</f>
        <v>271576614.43000001</v>
      </c>
      <c r="M20" s="493">
        <f>SUM(M4:M19)</f>
        <v>308026614.43000001</v>
      </c>
      <c r="N20" s="479"/>
      <c r="O20" s="500">
        <f>SUM(O4:O19)</f>
        <v>63990000</v>
      </c>
      <c r="P20" s="500">
        <f>SUM(P4:P19)</f>
        <v>53439399.25</v>
      </c>
      <c r="Q20" s="239">
        <f t="shared" si="3"/>
        <v>-10550600.75</v>
      </c>
    </row>
  </sheetData>
  <mergeCells count="8">
    <mergeCell ref="A2:A3"/>
    <mergeCell ref="P2:P3"/>
    <mergeCell ref="O2:O3"/>
    <mergeCell ref="L2:L3"/>
    <mergeCell ref="Q2:Q3"/>
    <mergeCell ref="J2:J3"/>
    <mergeCell ref="K2:K3"/>
    <mergeCell ref="M2:M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3"/>
  <sheetViews>
    <sheetView workbookViewId="0">
      <selection activeCell="C4" sqref="C4"/>
    </sheetView>
  </sheetViews>
  <sheetFormatPr defaultRowHeight="21" x14ac:dyDescent="0.35"/>
  <cols>
    <col min="1" max="1" width="20.75" style="340" bestFit="1" customWidth="1"/>
    <col min="2" max="2" width="14.625" style="340" customWidth="1"/>
    <col min="3" max="4" width="14.375" style="340" bestFit="1" customWidth="1"/>
    <col min="5" max="5" width="20.25" style="340" customWidth="1"/>
    <col min="6" max="16384" width="9" style="340"/>
  </cols>
  <sheetData>
    <row r="1" spans="1:5" x14ac:dyDescent="0.35">
      <c r="A1" s="340" t="s">
        <v>2207</v>
      </c>
    </row>
    <row r="2" spans="1:5" s="347" customFormat="1" ht="56.25" customHeight="1" x14ac:dyDescent="0.35">
      <c r="A2" s="542" t="s">
        <v>0</v>
      </c>
      <c r="B2" s="546" t="s">
        <v>2353</v>
      </c>
      <c r="C2" s="545" t="s">
        <v>2395</v>
      </c>
      <c r="D2" s="544" t="s">
        <v>2503</v>
      </c>
      <c r="E2" s="541" t="s">
        <v>2382</v>
      </c>
    </row>
    <row r="3" spans="1:5" s="347" customFormat="1" x14ac:dyDescent="0.35">
      <c r="A3" s="543"/>
      <c r="B3" s="547"/>
      <c r="C3" s="545"/>
      <c r="D3" s="544"/>
      <c r="E3" s="541"/>
    </row>
    <row r="4" spans="1:5" ht="23.25" x14ac:dyDescent="0.35">
      <c r="A4" s="341" t="s">
        <v>93</v>
      </c>
      <c r="B4" s="350">
        <v>174953668.31999999</v>
      </c>
      <c r="C4" s="344">
        <f>+รับโอนล่วงหน้า!Q3</f>
        <v>207528675.78999999</v>
      </c>
      <c r="D4" s="356">
        <f>+สรุปโอนเงิน!G3</f>
        <v>126002936.85999998</v>
      </c>
      <c r="E4" s="360">
        <f>SUM(C4:D4)</f>
        <v>333531612.64999998</v>
      </c>
    </row>
    <row r="5" spans="1:5" ht="23.25" x14ac:dyDescent="0.35">
      <c r="A5" s="342" t="s">
        <v>96</v>
      </c>
      <c r="B5" s="350">
        <v>65712660.399999999</v>
      </c>
      <c r="C5" s="344">
        <f>+รับโอนล่วงหน้า!Q4</f>
        <v>89746152.689999983</v>
      </c>
      <c r="D5" s="356">
        <f>+สรุปโอนเงิน!G4</f>
        <v>7439428.1500000004</v>
      </c>
      <c r="E5" s="360">
        <f t="shared" ref="E5:E20" si="0">SUM(C5:D5)</f>
        <v>97185580.839999989</v>
      </c>
    </row>
    <row r="6" spans="1:5" ht="23.25" x14ac:dyDescent="0.35">
      <c r="A6" s="341" t="s">
        <v>98</v>
      </c>
      <c r="B6" s="350">
        <v>26289194.52</v>
      </c>
      <c r="C6" s="344">
        <f>+รับโอนล่วงหน้า!Q5</f>
        <v>31526842.910000004</v>
      </c>
      <c r="D6" s="356">
        <f>+สรุปโอนเงิน!G5</f>
        <v>3482516.12</v>
      </c>
      <c r="E6" s="360">
        <f t="shared" si="0"/>
        <v>35009359.030000001</v>
      </c>
    </row>
    <row r="7" spans="1:5" ht="23.25" x14ac:dyDescent="0.35">
      <c r="A7" s="343" t="s">
        <v>264</v>
      </c>
      <c r="B7" s="350">
        <v>24272275.91</v>
      </c>
      <c r="C7" s="344">
        <f>+รับโอนล่วงหน้า!Q6</f>
        <v>31942940.100000001</v>
      </c>
      <c r="D7" s="356">
        <f>+สรุปโอนเงิน!G6</f>
        <v>8098344.5899999999</v>
      </c>
      <c r="E7" s="360">
        <f t="shared" si="0"/>
        <v>40041284.689999998</v>
      </c>
    </row>
    <row r="8" spans="1:5" s="348" customFormat="1" ht="23.25" x14ac:dyDescent="0.35">
      <c r="A8" s="341" t="s">
        <v>102</v>
      </c>
      <c r="B8" s="349">
        <v>26310788.039999999</v>
      </c>
      <c r="C8" s="344">
        <f>+รับโอนล่วงหน้า!Q7</f>
        <v>28622452.629999999</v>
      </c>
      <c r="D8" s="356">
        <f>+สรุปโอนเงิน!G7</f>
        <v>4923696</v>
      </c>
      <c r="E8" s="360">
        <f t="shared" si="0"/>
        <v>33546148.629999999</v>
      </c>
    </row>
    <row r="9" spans="1:5" s="348" customFormat="1" ht="23.25" x14ac:dyDescent="0.35">
      <c r="A9" s="342" t="s">
        <v>104</v>
      </c>
      <c r="B9" s="349">
        <v>18976403.170000002</v>
      </c>
      <c r="C9" s="344">
        <f>+รับโอนล่วงหน้า!Q8</f>
        <v>20040628.810000002</v>
      </c>
      <c r="D9" s="356">
        <f>+สรุปโอนเงิน!G8</f>
        <v>1483918.88</v>
      </c>
      <c r="E9" s="360">
        <f t="shared" si="0"/>
        <v>21524547.690000001</v>
      </c>
    </row>
    <row r="10" spans="1:5" s="348" customFormat="1" ht="23.25" x14ac:dyDescent="0.35">
      <c r="A10" s="341" t="s">
        <v>106</v>
      </c>
      <c r="B10" s="349">
        <v>48762256.439999998</v>
      </c>
      <c r="C10" s="344">
        <f>+รับโอนล่วงหน้า!Q9</f>
        <v>64384020.200000003</v>
      </c>
      <c r="D10" s="356">
        <f>+สรุปโอนเงิน!G9</f>
        <v>51898687.890000001</v>
      </c>
      <c r="E10" s="360">
        <f t="shared" si="0"/>
        <v>116282708.09</v>
      </c>
    </row>
    <row r="11" spans="1:5" s="348" customFormat="1" ht="23.25" x14ac:dyDescent="0.35">
      <c r="A11" s="342" t="s">
        <v>108</v>
      </c>
      <c r="B11" s="349">
        <v>30219293.559999999</v>
      </c>
      <c r="C11" s="344">
        <f>+รับโอนล่วงหน้า!Q10</f>
        <v>29690500.409999996</v>
      </c>
      <c r="D11" s="356">
        <f>+สรุปโอนเงิน!G10</f>
        <v>2640008.21</v>
      </c>
      <c r="E11" s="360">
        <f t="shared" si="0"/>
        <v>32330508.619999997</v>
      </c>
    </row>
    <row r="12" spans="1:5" s="348" customFormat="1" ht="23.25" x14ac:dyDescent="0.35">
      <c r="A12" s="341" t="s">
        <v>110</v>
      </c>
      <c r="B12" s="349">
        <v>29930281.739999998</v>
      </c>
      <c r="C12" s="344">
        <f>+รับโอนล่วงหน้า!Q11</f>
        <v>31817649.089999996</v>
      </c>
      <c r="D12" s="356">
        <f>+สรุปโอนเงิน!G11</f>
        <v>4126884.91</v>
      </c>
      <c r="E12" s="360">
        <f t="shared" si="0"/>
        <v>35944534</v>
      </c>
    </row>
    <row r="13" spans="1:5" s="348" customFormat="1" ht="23.25" x14ac:dyDescent="0.35">
      <c r="A13" s="342" t="s">
        <v>112</v>
      </c>
      <c r="B13" s="349">
        <v>26967062.16</v>
      </c>
      <c r="C13" s="344">
        <f>+รับโอนล่วงหน้า!Q12</f>
        <v>31403817.609999999</v>
      </c>
      <c r="D13" s="356">
        <f>+สรุปโอนเงิน!G12</f>
        <v>2263129.98</v>
      </c>
      <c r="E13" s="360">
        <f t="shared" si="0"/>
        <v>33666947.589999996</v>
      </c>
    </row>
    <row r="14" spans="1:5" s="348" customFormat="1" ht="23.25" x14ac:dyDescent="0.35">
      <c r="A14" s="341" t="s">
        <v>114</v>
      </c>
      <c r="B14" s="349">
        <v>26189075.079999998</v>
      </c>
      <c r="C14" s="344">
        <f>+รับโอนล่วงหน้า!Q13</f>
        <v>31125917.879999995</v>
      </c>
      <c r="D14" s="356">
        <f>+สรุปโอนเงิน!G13</f>
        <v>2818891.91</v>
      </c>
      <c r="E14" s="360">
        <f t="shared" si="0"/>
        <v>33944809.789999992</v>
      </c>
    </row>
    <row r="15" spans="1:5" s="348" customFormat="1" ht="23.25" x14ac:dyDescent="0.35">
      <c r="A15" s="342" t="s">
        <v>116</v>
      </c>
      <c r="B15" s="349">
        <v>49508424.369999997</v>
      </c>
      <c r="C15" s="344">
        <f>+รับโอนล่วงหน้า!Q14</f>
        <v>56533171.159999996</v>
      </c>
      <c r="D15" s="356">
        <f>+สรุปโอนเงิน!G14</f>
        <v>7633878.4799999995</v>
      </c>
      <c r="E15" s="360">
        <f t="shared" si="0"/>
        <v>64167049.639999993</v>
      </c>
    </row>
    <row r="16" spans="1:5" s="348" customFormat="1" ht="23.25" x14ac:dyDescent="0.35">
      <c r="A16" s="341" t="s">
        <v>118</v>
      </c>
      <c r="B16" s="349">
        <v>15526257.84</v>
      </c>
      <c r="C16" s="344">
        <f>+รับโอนล่วงหน้า!Q15</f>
        <v>17758787.950000003</v>
      </c>
      <c r="D16" s="356">
        <f>+สรุปโอนเงิน!G15</f>
        <v>1388090</v>
      </c>
      <c r="E16" s="360">
        <f t="shared" si="0"/>
        <v>19146877.950000003</v>
      </c>
    </row>
    <row r="17" spans="1:5" s="348" customFormat="1" ht="23.25" x14ac:dyDescent="0.35">
      <c r="A17" s="342" t="s">
        <v>120</v>
      </c>
      <c r="B17" s="349">
        <v>31589986.920000002</v>
      </c>
      <c r="C17" s="344">
        <f>+รับโอนล่วงหน้า!Q16</f>
        <v>34613184.479999989</v>
      </c>
      <c r="D17" s="356">
        <f>+สรุปโอนเงิน!G16</f>
        <v>44746802.480000004</v>
      </c>
      <c r="E17" s="360">
        <f t="shared" si="0"/>
        <v>79359986.959999993</v>
      </c>
    </row>
    <row r="18" spans="1:5" s="348" customFormat="1" ht="23.25" x14ac:dyDescent="0.35">
      <c r="A18" s="341" t="s">
        <v>122</v>
      </c>
      <c r="B18" s="349">
        <v>14690488.99</v>
      </c>
      <c r="C18" s="344">
        <f>+รับโอนล่วงหน้า!Q17</f>
        <v>20605288.460000001</v>
      </c>
      <c r="D18" s="356">
        <f>+สรุปโอนเงิน!G17</f>
        <v>1905934.97</v>
      </c>
      <c r="E18" s="360">
        <f t="shared" si="0"/>
        <v>22511223.43</v>
      </c>
    </row>
    <row r="19" spans="1:5" s="348" customFormat="1" ht="23.25" x14ac:dyDescent="0.35">
      <c r="A19" s="342" t="s">
        <v>124</v>
      </c>
      <c r="B19" s="349">
        <v>15343835.24</v>
      </c>
      <c r="C19" s="344">
        <f>+รับโอนล่วงหน้า!Q18</f>
        <v>16710102.870000001</v>
      </c>
      <c r="D19" s="356">
        <f>+สรุปโอนเงิน!G18</f>
        <v>723465</v>
      </c>
      <c r="E19" s="360">
        <f t="shared" si="0"/>
        <v>17433567.870000001</v>
      </c>
    </row>
    <row r="20" spans="1:5" ht="23.25" x14ac:dyDescent="0.35">
      <c r="A20" s="345" t="s">
        <v>262</v>
      </c>
      <c r="B20" s="346">
        <f>SUM(B4:B19)</f>
        <v>625241952.70000005</v>
      </c>
      <c r="C20" s="346">
        <f>SUM(C4:C19)</f>
        <v>744050133.03999996</v>
      </c>
      <c r="D20" s="346">
        <f>SUM(D4:D19)</f>
        <v>271576614.43000001</v>
      </c>
      <c r="E20" s="360">
        <f t="shared" si="0"/>
        <v>1015626747.47</v>
      </c>
    </row>
    <row r="23" spans="1:5" x14ac:dyDescent="0.35">
      <c r="D23" s="433">
        <v>258049094.42999998</v>
      </c>
      <c r="E23" s="433">
        <v>1002099227.4699999</v>
      </c>
    </row>
  </sheetData>
  <mergeCells count="5">
    <mergeCell ref="E2:E3"/>
    <mergeCell ref="A2:A3"/>
    <mergeCell ref="D2:D3"/>
    <mergeCell ref="C2:C3"/>
    <mergeCell ref="B2:B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1"/>
  <sheetViews>
    <sheetView topLeftCell="A2" workbookViewId="0">
      <selection activeCell="B21" sqref="B21"/>
    </sheetView>
  </sheetViews>
  <sheetFormatPr defaultRowHeight="21" x14ac:dyDescent="0.35"/>
  <cols>
    <col min="1" max="1" width="22.25" style="213" customWidth="1"/>
    <col min="2" max="2" width="14.5" style="213" bestFit="1" customWidth="1"/>
    <col min="3" max="3" width="14.625" style="213" customWidth="1"/>
    <col min="4" max="4" width="9.125" style="213" bestFit="1" customWidth="1"/>
    <col min="5" max="5" width="9" style="213"/>
    <col min="6" max="6" width="9.125" style="213" bestFit="1" customWidth="1"/>
    <col min="7" max="7" width="5.75" style="213" bestFit="1" customWidth="1"/>
    <col min="8" max="8" width="4.125" style="213" bestFit="1" customWidth="1"/>
    <col min="9" max="9" width="3" style="213" bestFit="1" customWidth="1"/>
    <col min="10" max="10" width="15.25" style="213" bestFit="1" customWidth="1"/>
    <col min="11" max="11" width="13.75" style="213" customWidth="1"/>
    <col min="12" max="16384" width="9" style="213"/>
  </cols>
  <sheetData>
    <row r="1" spans="1:12" ht="63" x14ac:dyDescent="0.35">
      <c r="F1" s="374" t="s">
        <v>2399</v>
      </c>
      <c r="G1" s="375"/>
      <c r="H1" s="375"/>
      <c r="I1" s="375"/>
      <c r="J1" s="375"/>
    </row>
    <row r="2" spans="1:12" x14ac:dyDescent="0.35">
      <c r="A2" s="213" t="s">
        <v>2406</v>
      </c>
      <c r="F2" s="385" t="s">
        <v>2399</v>
      </c>
      <c r="G2" s="385"/>
      <c r="H2" s="385"/>
      <c r="I2" s="375"/>
      <c r="J2" s="375"/>
    </row>
    <row r="3" spans="1:12" ht="23.25" customHeight="1" x14ac:dyDescent="0.35">
      <c r="A3" s="532" t="s">
        <v>0</v>
      </c>
      <c r="B3" s="551" t="s">
        <v>2353</v>
      </c>
      <c r="C3" s="553" t="s">
        <v>2398</v>
      </c>
      <c r="D3" s="554" t="s">
        <v>2216</v>
      </c>
      <c r="F3" s="559" t="s">
        <v>2401</v>
      </c>
      <c r="G3" s="556" t="s">
        <v>2400</v>
      </c>
      <c r="H3" s="557"/>
      <c r="I3" s="558"/>
      <c r="J3" s="548" t="s">
        <v>2358</v>
      </c>
      <c r="K3" s="549" t="s">
        <v>2405</v>
      </c>
      <c r="L3" s="550" t="s">
        <v>2216</v>
      </c>
    </row>
    <row r="4" spans="1:12" ht="33" customHeight="1" x14ac:dyDescent="0.35">
      <c r="A4" s="533"/>
      <c r="B4" s="552"/>
      <c r="C4" s="553"/>
      <c r="D4" s="555"/>
      <c r="F4" s="560"/>
      <c r="G4" s="376" t="s">
        <v>2402</v>
      </c>
      <c r="H4" s="376" t="s">
        <v>2403</v>
      </c>
      <c r="I4" s="376" t="s">
        <v>2404</v>
      </c>
      <c r="J4" s="548"/>
      <c r="K4" s="549"/>
      <c r="L4" s="550"/>
    </row>
    <row r="5" spans="1:12" x14ac:dyDescent="0.35">
      <c r="A5" s="380" t="s">
        <v>93</v>
      </c>
      <c r="B5" s="236">
        <v>174953668.31999999</v>
      </c>
      <c r="C5" s="388">
        <v>207528675.78999999</v>
      </c>
      <c r="D5" s="239">
        <f>+C5*100/B5</f>
        <v>118.61921946696111</v>
      </c>
      <c r="F5" s="377">
        <f>SUM(G5:I5)</f>
        <v>18</v>
      </c>
      <c r="G5" s="378">
        <v>5</v>
      </c>
      <c r="H5" s="378">
        <v>12</v>
      </c>
      <c r="I5" s="378">
        <v>1</v>
      </c>
      <c r="J5" s="384">
        <v>5820000</v>
      </c>
      <c r="K5" s="393">
        <v>5820000</v>
      </c>
      <c r="L5" s="395">
        <f>+K5*100/J5</f>
        <v>100</v>
      </c>
    </row>
    <row r="6" spans="1:12" x14ac:dyDescent="0.35">
      <c r="A6" s="381" t="s">
        <v>96</v>
      </c>
      <c r="B6" s="236">
        <v>65712660.399999999</v>
      </c>
      <c r="C6" s="388">
        <v>89746152.689999983</v>
      </c>
      <c r="D6" s="239">
        <f t="shared" ref="D6:D21" si="0">+C6*100/B6</f>
        <v>136.57361023538775</v>
      </c>
      <c r="F6" s="377">
        <f t="shared" ref="F6:F20" si="1">SUM(G6:I6)</f>
        <v>15</v>
      </c>
      <c r="G6" s="378">
        <v>6</v>
      </c>
      <c r="H6" s="378">
        <v>9</v>
      </c>
      <c r="I6" s="378"/>
      <c r="J6" s="384">
        <v>4770000</v>
      </c>
      <c r="K6" s="393">
        <v>4770000</v>
      </c>
      <c r="L6" s="395">
        <f t="shared" ref="L6:L20" si="2">+K6*100/J6</f>
        <v>100</v>
      </c>
    </row>
    <row r="7" spans="1:12" x14ac:dyDescent="0.35">
      <c r="A7" s="380" t="s">
        <v>98</v>
      </c>
      <c r="B7" s="236">
        <v>26289194.52</v>
      </c>
      <c r="C7" s="388">
        <v>31526842.910000004</v>
      </c>
      <c r="D7" s="239">
        <f t="shared" si="0"/>
        <v>119.92319843050105</v>
      </c>
      <c r="F7" s="377">
        <f t="shared" si="1"/>
        <v>12</v>
      </c>
      <c r="G7" s="378">
        <v>8</v>
      </c>
      <c r="H7" s="378">
        <v>4</v>
      </c>
      <c r="I7" s="378"/>
      <c r="J7" s="384">
        <v>3720000</v>
      </c>
      <c r="K7" s="393">
        <v>3720000</v>
      </c>
      <c r="L7" s="395">
        <f t="shared" si="2"/>
        <v>100</v>
      </c>
    </row>
    <row r="8" spans="1:12" x14ac:dyDescent="0.35">
      <c r="A8" s="382" t="s">
        <v>264</v>
      </c>
      <c r="B8" s="236">
        <v>24272275.91</v>
      </c>
      <c r="C8" s="388">
        <v>31942940.100000001</v>
      </c>
      <c r="D8" s="239">
        <f t="shared" si="0"/>
        <v>131.60257496430214</v>
      </c>
      <c r="F8" s="377">
        <f t="shared" si="1"/>
        <v>12</v>
      </c>
      <c r="G8" s="378">
        <v>7</v>
      </c>
      <c r="H8" s="378">
        <v>5</v>
      </c>
      <c r="I8" s="378"/>
      <c r="J8" s="384">
        <v>3750000</v>
      </c>
      <c r="K8" s="393">
        <v>3720000</v>
      </c>
      <c r="L8" s="390">
        <f t="shared" si="2"/>
        <v>99.2</v>
      </c>
    </row>
    <row r="9" spans="1:12" x14ac:dyDescent="0.35">
      <c r="A9" s="380" t="s">
        <v>102</v>
      </c>
      <c r="B9" s="383">
        <v>26310788.039999999</v>
      </c>
      <c r="C9" s="388">
        <v>28622452.629999999</v>
      </c>
      <c r="D9" s="239">
        <f t="shared" si="0"/>
        <v>108.78599525976038</v>
      </c>
      <c r="F9" s="377">
        <f t="shared" si="1"/>
        <v>23</v>
      </c>
      <c r="G9" s="378">
        <v>21</v>
      </c>
      <c r="H9" s="378">
        <v>2</v>
      </c>
      <c r="I9" s="378"/>
      <c r="J9" s="384">
        <v>6960000</v>
      </c>
      <c r="K9" s="393">
        <v>2924007.8999999994</v>
      </c>
      <c r="L9" s="390">
        <f t="shared" si="2"/>
        <v>42.011607758620684</v>
      </c>
    </row>
    <row r="10" spans="1:12" x14ac:dyDescent="0.35">
      <c r="A10" s="381" t="s">
        <v>104</v>
      </c>
      <c r="B10" s="383">
        <v>18976403.170000002</v>
      </c>
      <c r="C10" s="388">
        <v>20040628.810000002</v>
      </c>
      <c r="D10" s="239">
        <f t="shared" si="0"/>
        <v>105.60815255908162</v>
      </c>
      <c r="F10" s="377">
        <f t="shared" si="1"/>
        <v>15</v>
      </c>
      <c r="G10" s="378">
        <v>12</v>
      </c>
      <c r="H10" s="378">
        <v>3</v>
      </c>
      <c r="I10" s="378"/>
      <c r="J10" s="384">
        <v>4590000</v>
      </c>
      <c r="K10" s="393">
        <v>3000000</v>
      </c>
      <c r="L10" s="390">
        <f t="shared" si="2"/>
        <v>65.359477124183002</v>
      </c>
    </row>
    <row r="11" spans="1:12" x14ac:dyDescent="0.35">
      <c r="A11" s="380" t="s">
        <v>106</v>
      </c>
      <c r="B11" s="383">
        <v>48762256.439999998</v>
      </c>
      <c r="C11" s="388">
        <v>64384020.200000003</v>
      </c>
      <c r="D11" s="239">
        <f t="shared" si="0"/>
        <v>132.03658915830107</v>
      </c>
      <c r="F11" s="377">
        <f t="shared" si="1"/>
        <v>20</v>
      </c>
      <c r="G11" s="378">
        <v>14</v>
      </c>
      <c r="H11" s="378">
        <v>3</v>
      </c>
      <c r="I11" s="378">
        <v>3</v>
      </c>
      <c r="J11" s="384">
        <v>6270000</v>
      </c>
      <c r="K11" s="393">
        <v>3135000</v>
      </c>
      <c r="L11" s="390">
        <f t="shared" si="2"/>
        <v>50</v>
      </c>
    </row>
    <row r="12" spans="1:12" x14ac:dyDescent="0.35">
      <c r="A12" s="381" t="s">
        <v>108</v>
      </c>
      <c r="B12" s="383">
        <v>30219293.559999999</v>
      </c>
      <c r="C12" s="388">
        <v>29690500.409999996</v>
      </c>
      <c r="D12" s="239">
        <f t="shared" si="0"/>
        <v>98.250147214890745</v>
      </c>
      <c r="F12" s="377">
        <f t="shared" si="1"/>
        <v>16</v>
      </c>
      <c r="G12" s="378">
        <v>12</v>
      </c>
      <c r="H12" s="378">
        <v>4</v>
      </c>
      <c r="I12" s="378"/>
      <c r="J12" s="384">
        <v>4920000</v>
      </c>
      <c r="K12" s="393">
        <v>1600000</v>
      </c>
      <c r="L12" s="390">
        <f t="shared" si="2"/>
        <v>32.520325203252035</v>
      </c>
    </row>
    <row r="13" spans="1:12" x14ac:dyDescent="0.35">
      <c r="A13" s="380" t="s">
        <v>110</v>
      </c>
      <c r="B13" s="383">
        <v>29930281.739999998</v>
      </c>
      <c r="C13" s="388">
        <v>31817649.089999996</v>
      </c>
      <c r="D13" s="239">
        <f t="shared" si="0"/>
        <v>106.30587899704815</v>
      </c>
      <c r="F13" s="377">
        <f t="shared" si="1"/>
        <v>15</v>
      </c>
      <c r="G13" s="378">
        <v>12</v>
      </c>
      <c r="H13" s="378">
        <v>3</v>
      </c>
      <c r="I13" s="378"/>
      <c r="J13" s="384">
        <v>4590000</v>
      </c>
      <c r="K13" s="393">
        <v>4590000</v>
      </c>
      <c r="L13" s="390">
        <f t="shared" si="2"/>
        <v>100</v>
      </c>
    </row>
    <row r="14" spans="1:12" x14ac:dyDescent="0.35">
      <c r="A14" s="381" t="s">
        <v>112</v>
      </c>
      <c r="B14" s="383">
        <v>26967062.16</v>
      </c>
      <c r="C14" s="388">
        <v>31403817.609999999</v>
      </c>
      <c r="D14" s="239">
        <f t="shared" si="0"/>
        <v>116.45249832434843</v>
      </c>
      <c r="F14" s="377">
        <f t="shared" si="1"/>
        <v>7</v>
      </c>
      <c r="G14" s="378">
        <v>2</v>
      </c>
      <c r="H14" s="378">
        <v>5</v>
      </c>
      <c r="I14" s="378"/>
      <c r="J14" s="384">
        <v>2250000</v>
      </c>
      <c r="K14" s="393">
        <v>2220000</v>
      </c>
      <c r="L14" s="390">
        <f t="shared" si="2"/>
        <v>98.666666666666671</v>
      </c>
    </row>
    <row r="15" spans="1:12" x14ac:dyDescent="0.35">
      <c r="A15" s="380" t="s">
        <v>114</v>
      </c>
      <c r="B15" s="383">
        <v>26189075.079999998</v>
      </c>
      <c r="C15" s="388">
        <v>31125917.879999995</v>
      </c>
      <c r="D15" s="239">
        <f t="shared" si="0"/>
        <v>118.85077187689669</v>
      </c>
      <c r="F15" s="377">
        <f t="shared" si="1"/>
        <v>8</v>
      </c>
      <c r="G15" s="379">
        <v>1</v>
      </c>
      <c r="H15" s="379">
        <v>7</v>
      </c>
      <c r="I15" s="379"/>
      <c r="J15" s="384">
        <v>2610000</v>
      </c>
      <c r="K15" s="393">
        <v>2610000</v>
      </c>
      <c r="L15" s="390">
        <f t="shared" si="2"/>
        <v>100</v>
      </c>
    </row>
    <row r="16" spans="1:12" x14ac:dyDescent="0.35">
      <c r="A16" s="381" t="s">
        <v>116</v>
      </c>
      <c r="B16" s="383">
        <v>49508424.369999997</v>
      </c>
      <c r="C16" s="388">
        <v>56533171.159999996</v>
      </c>
      <c r="D16" s="239">
        <f t="shared" si="0"/>
        <v>114.18899284190653</v>
      </c>
      <c r="F16" s="377">
        <f t="shared" si="1"/>
        <v>10</v>
      </c>
      <c r="G16" s="378">
        <v>2</v>
      </c>
      <c r="H16" s="378">
        <v>6</v>
      </c>
      <c r="I16" s="378">
        <v>2</v>
      </c>
      <c r="J16" s="384">
        <v>3300000</v>
      </c>
      <c r="K16" s="393">
        <v>3700000</v>
      </c>
      <c r="L16" s="390">
        <f t="shared" si="2"/>
        <v>112.12121212121212</v>
      </c>
    </row>
    <row r="17" spans="1:12" x14ac:dyDescent="0.35">
      <c r="A17" s="380" t="s">
        <v>118</v>
      </c>
      <c r="B17" s="383">
        <v>15526257.84</v>
      </c>
      <c r="C17" s="388">
        <v>17758787.950000003</v>
      </c>
      <c r="D17" s="239">
        <f t="shared" si="0"/>
        <v>114.37906115566611</v>
      </c>
      <c r="F17" s="377">
        <f t="shared" si="1"/>
        <v>6</v>
      </c>
      <c r="G17" s="378">
        <v>5</v>
      </c>
      <c r="H17" s="378">
        <v>1</v>
      </c>
      <c r="I17" s="378"/>
      <c r="J17" s="384">
        <v>1830000</v>
      </c>
      <c r="K17" s="393">
        <v>489511.35</v>
      </c>
      <c r="L17" s="390">
        <f t="shared" si="2"/>
        <v>26.749254098360655</v>
      </c>
    </row>
    <row r="18" spans="1:12" x14ac:dyDescent="0.35">
      <c r="A18" s="381" t="s">
        <v>120</v>
      </c>
      <c r="B18" s="383">
        <v>31589986.920000002</v>
      </c>
      <c r="C18" s="388">
        <v>34613184.479999989</v>
      </c>
      <c r="D18" s="239">
        <f t="shared" si="0"/>
        <v>109.57011336426342</v>
      </c>
      <c r="F18" s="377">
        <f t="shared" si="1"/>
        <v>12</v>
      </c>
      <c r="G18" s="378">
        <v>6</v>
      </c>
      <c r="H18" s="378">
        <v>6</v>
      </c>
      <c r="I18" s="378"/>
      <c r="J18" s="384">
        <v>3780000</v>
      </c>
      <c r="K18" s="393">
        <v>3780000</v>
      </c>
      <c r="L18" s="390">
        <f t="shared" si="2"/>
        <v>100</v>
      </c>
    </row>
    <row r="19" spans="1:12" x14ac:dyDescent="0.35">
      <c r="A19" s="380" t="s">
        <v>122</v>
      </c>
      <c r="B19" s="383">
        <v>14690488.99</v>
      </c>
      <c r="C19" s="388">
        <v>20605288.460000001</v>
      </c>
      <c r="D19" s="239">
        <f t="shared" si="0"/>
        <v>140.2627814092933</v>
      </c>
      <c r="F19" s="377">
        <f t="shared" si="1"/>
        <v>12</v>
      </c>
      <c r="G19" s="378">
        <v>11</v>
      </c>
      <c r="H19" s="378">
        <v>1</v>
      </c>
      <c r="I19" s="378"/>
      <c r="J19" s="384">
        <v>3630000</v>
      </c>
      <c r="K19" s="393">
        <v>3585880</v>
      </c>
      <c r="L19" s="390">
        <f t="shared" si="2"/>
        <v>98.784573002754826</v>
      </c>
    </row>
    <row r="20" spans="1:12" x14ac:dyDescent="0.35">
      <c r="A20" s="381" t="s">
        <v>124</v>
      </c>
      <c r="B20" s="383">
        <v>15343835.24</v>
      </c>
      <c r="C20" s="388">
        <v>16710102.870000001</v>
      </c>
      <c r="D20" s="239">
        <f t="shared" si="0"/>
        <v>108.90434241915126</v>
      </c>
      <c r="F20" s="377">
        <f t="shared" si="1"/>
        <v>4</v>
      </c>
      <c r="G20" s="378">
        <v>4</v>
      </c>
      <c r="H20" s="378"/>
      <c r="I20" s="378"/>
      <c r="J20" s="384">
        <v>1200000</v>
      </c>
      <c r="K20" s="393">
        <v>800000</v>
      </c>
      <c r="L20" s="390">
        <f t="shared" si="2"/>
        <v>66.666666666666671</v>
      </c>
    </row>
    <row r="21" spans="1:12" x14ac:dyDescent="0.35">
      <c r="A21" s="386" t="s">
        <v>262</v>
      </c>
      <c r="B21" s="387">
        <f>SUM(B5:B20)</f>
        <v>625241952.70000005</v>
      </c>
      <c r="C21" s="389">
        <v>744050133.03999996</v>
      </c>
      <c r="D21" s="387">
        <f t="shared" si="0"/>
        <v>119.00195273636825</v>
      </c>
      <c r="F21" s="391">
        <f>SUM(F5:F20)</f>
        <v>205</v>
      </c>
      <c r="G21" s="391">
        <f t="shared" ref="G21:I21" si="3">SUM(G5:G20)</f>
        <v>128</v>
      </c>
      <c r="H21" s="391">
        <f t="shared" si="3"/>
        <v>71</v>
      </c>
      <c r="I21" s="391">
        <f t="shared" si="3"/>
        <v>6</v>
      </c>
      <c r="J21" s="392">
        <f>SUM(J5:J20)</f>
        <v>63990000</v>
      </c>
      <c r="K21" s="394">
        <f>SUM(K5:K20)</f>
        <v>50464399.25</v>
      </c>
      <c r="L21" s="392">
        <f>+K21*100/J21</f>
        <v>78.862946163463036</v>
      </c>
    </row>
  </sheetData>
  <mergeCells count="9">
    <mergeCell ref="J3:J4"/>
    <mergeCell ref="K3:K4"/>
    <mergeCell ref="L3:L4"/>
    <mergeCell ref="A3:A4"/>
    <mergeCell ref="B3:B4"/>
    <mergeCell ref="C3:C4"/>
    <mergeCell ref="D3:D4"/>
    <mergeCell ref="G3:I3"/>
    <mergeCell ref="F3:F4"/>
  </mergeCells>
  <conditionalFormatting sqref="L5:L20">
    <cfRule type="cellIs" dxfId="1" priority="1" operator="greaterThan">
      <formula>99.99</formula>
    </cfRule>
    <cfRule type="cellIs" dxfId="0" priority="2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15"/>
  <sheetViews>
    <sheetView workbookViewId="0">
      <selection activeCell="O11" sqref="O11"/>
    </sheetView>
  </sheetViews>
  <sheetFormatPr defaultRowHeight="22.5" x14ac:dyDescent="0.35"/>
  <cols>
    <col min="1" max="1" width="11.625" bestFit="1" customWidth="1"/>
    <col min="2" max="2" width="18.25" bestFit="1" customWidth="1"/>
    <col min="3" max="3" width="18.25" hidden="1" customWidth="1"/>
    <col min="4" max="4" width="18.25" customWidth="1"/>
    <col min="5" max="5" width="11.375" bestFit="1" customWidth="1"/>
    <col min="6" max="6" width="9.875" bestFit="1" customWidth="1"/>
    <col min="7" max="7" width="11.375" customWidth="1"/>
    <col min="8" max="8" width="11.375" hidden="1" customWidth="1"/>
    <col min="9" max="10" width="8.25" hidden="1" customWidth="1"/>
  </cols>
  <sheetData>
    <row r="1" spans="1:14" ht="42.75" x14ac:dyDescent="0.35">
      <c r="A1" s="396" t="s">
        <v>147</v>
      </c>
      <c r="B1" s="397" t="s">
        <v>2407</v>
      </c>
      <c r="C1" s="409" t="s">
        <v>2431</v>
      </c>
      <c r="D1" s="410" t="s">
        <v>2432</v>
      </c>
      <c r="E1" s="398" t="s">
        <v>2408</v>
      </c>
      <c r="F1" s="400" t="s">
        <v>2410</v>
      </c>
      <c r="G1" s="400" t="s">
        <v>2411</v>
      </c>
      <c r="H1" s="399" t="s">
        <v>2409</v>
      </c>
      <c r="I1" s="400" t="s">
        <v>2410</v>
      </c>
      <c r="J1" s="400" t="s">
        <v>2411</v>
      </c>
    </row>
    <row r="2" spans="1:14" x14ac:dyDescent="0.35">
      <c r="A2" s="401">
        <v>1</v>
      </c>
      <c r="B2" s="402" t="s">
        <v>2412</v>
      </c>
      <c r="C2" s="401">
        <v>629.45000000000005</v>
      </c>
      <c r="D2" s="401">
        <v>665.67</v>
      </c>
      <c r="E2" s="419">
        <v>676.28</v>
      </c>
      <c r="F2" s="419">
        <f>+E2-D2</f>
        <v>10.610000000000014</v>
      </c>
      <c r="G2" s="419">
        <f>+F2/D2*100</f>
        <v>1.5938828548680297</v>
      </c>
      <c r="H2" s="403">
        <v>697.65608043999998</v>
      </c>
      <c r="I2" s="404">
        <v>21.37608044000001</v>
      </c>
      <c r="J2" s="404">
        <v>3.1608328562134047</v>
      </c>
      <c r="M2">
        <v>10.61</v>
      </c>
      <c r="N2">
        <v>1.59</v>
      </c>
    </row>
    <row r="3" spans="1:14" x14ac:dyDescent="0.35">
      <c r="A3" s="401">
        <v>2</v>
      </c>
      <c r="B3" s="402" t="s">
        <v>2413</v>
      </c>
      <c r="C3" s="401">
        <v>110.42</v>
      </c>
      <c r="D3" s="401">
        <v>118.25</v>
      </c>
      <c r="E3" s="419">
        <v>119.4</v>
      </c>
      <c r="F3" s="419">
        <f t="shared" ref="F3:F15" si="0">+E3-D3</f>
        <v>1.1500000000000057</v>
      </c>
      <c r="G3" s="419">
        <f t="shared" ref="G3:G15" si="1">+F3/D3*100</f>
        <v>0.97251585623679115</v>
      </c>
      <c r="H3" s="403">
        <v>133.81056504</v>
      </c>
      <c r="I3" s="404">
        <v>14.410565039999994</v>
      </c>
      <c r="J3" s="404">
        <v>12.06914994974874</v>
      </c>
      <c r="M3">
        <v>1.1499999999999999</v>
      </c>
      <c r="N3">
        <v>0.97</v>
      </c>
    </row>
    <row r="4" spans="1:14" x14ac:dyDescent="0.35">
      <c r="A4" s="401">
        <v>3</v>
      </c>
      <c r="B4" s="402" t="s">
        <v>2414</v>
      </c>
      <c r="C4" s="401">
        <v>443.47</v>
      </c>
      <c r="D4" s="401">
        <v>468.77</v>
      </c>
      <c r="E4" s="419">
        <v>433.49</v>
      </c>
      <c r="F4" s="419">
        <f t="shared" si="0"/>
        <v>-35.279999999999973</v>
      </c>
      <c r="G4" s="419">
        <f t="shared" si="1"/>
        <v>-7.5260788873008035</v>
      </c>
      <c r="H4" s="403">
        <v>432.60504300000008</v>
      </c>
      <c r="I4" s="405">
        <v>-0.88495699999992894</v>
      </c>
      <c r="J4" s="405">
        <v>-0.20414703914736879</v>
      </c>
      <c r="M4">
        <v>-35.28</v>
      </c>
      <c r="N4">
        <v>-7.53</v>
      </c>
    </row>
    <row r="5" spans="1:14" x14ac:dyDescent="0.35">
      <c r="A5" s="401">
        <v>4</v>
      </c>
      <c r="B5" s="402" t="s">
        <v>2415</v>
      </c>
      <c r="C5" s="401">
        <v>37.67</v>
      </c>
      <c r="D5" s="401">
        <v>39.51</v>
      </c>
      <c r="E5" s="419">
        <v>34</v>
      </c>
      <c r="F5" s="419">
        <f t="shared" si="0"/>
        <v>-5.509999999999998</v>
      </c>
      <c r="G5" s="419">
        <f t="shared" si="1"/>
        <v>-13.94583649708934</v>
      </c>
      <c r="H5" s="403">
        <v>34.008252480000003</v>
      </c>
      <c r="I5" s="404">
        <v>8.2524800000030041E-3</v>
      </c>
      <c r="J5" s="404">
        <v>2.4272000000008835E-2</v>
      </c>
      <c r="M5">
        <v>-5.51</v>
      </c>
      <c r="N5">
        <v>-13.95</v>
      </c>
    </row>
    <row r="6" spans="1:14" x14ac:dyDescent="0.35">
      <c r="A6" s="401">
        <v>5</v>
      </c>
      <c r="B6" s="402" t="s">
        <v>2416</v>
      </c>
      <c r="C6" s="401">
        <v>23.64</v>
      </c>
      <c r="D6" s="401">
        <v>21.31</v>
      </c>
      <c r="E6" s="419">
        <v>23.45</v>
      </c>
      <c r="F6" s="419">
        <f t="shared" si="0"/>
        <v>2.1400000000000006</v>
      </c>
      <c r="G6" s="419">
        <f t="shared" si="1"/>
        <v>10.042233693101833</v>
      </c>
      <c r="H6" s="403">
        <v>23.456594700000004</v>
      </c>
      <c r="I6" s="404">
        <v>6.5947000000043943E-3</v>
      </c>
      <c r="J6" s="404">
        <v>2.8122388059720234E-2</v>
      </c>
      <c r="M6">
        <v>2.14</v>
      </c>
      <c r="N6">
        <v>10.039999999999999</v>
      </c>
    </row>
    <row r="7" spans="1:14" x14ac:dyDescent="0.35">
      <c r="A7" s="401" t="s">
        <v>2417</v>
      </c>
      <c r="B7" s="402" t="s">
        <v>2418</v>
      </c>
      <c r="C7" s="401">
        <v>1244.6500000000001</v>
      </c>
      <c r="D7" s="401">
        <v>1314.51</v>
      </c>
      <c r="E7" s="419">
        <v>1286.6400000000001</v>
      </c>
      <c r="F7" s="419">
        <f t="shared" si="0"/>
        <v>-27.869999999999891</v>
      </c>
      <c r="G7" s="419">
        <f t="shared" si="1"/>
        <v>-2.1201816646506981</v>
      </c>
      <c r="H7" s="403">
        <v>1321.5365356599998</v>
      </c>
      <c r="I7" s="404">
        <v>34.896535659999699</v>
      </c>
      <c r="J7" s="404">
        <v>2.7122221957967803</v>
      </c>
      <c r="M7">
        <v>-27.87</v>
      </c>
      <c r="N7">
        <v>-2.12</v>
      </c>
    </row>
    <row r="8" spans="1:14" x14ac:dyDescent="0.35">
      <c r="A8" s="401">
        <v>7</v>
      </c>
      <c r="B8" s="402" t="s">
        <v>2419</v>
      </c>
      <c r="C8" s="401">
        <v>674.12</v>
      </c>
      <c r="D8" s="401">
        <v>754.7</v>
      </c>
      <c r="E8" s="419">
        <v>792.12</v>
      </c>
      <c r="F8" s="419">
        <f t="shared" si="0"/>
        <v>37.419999999999959</v>
      </c>
      <c r="G8" s="419">
        <f t="shared" si="1"/>
        <v>4.9582615608851137</v>
      </c>
      <c r="H8" s="403">
        <v>867.28581899999995</v>
      </c>
      <c r="I8" s="404">
        <v>75.165818999999942</v>
      </c>
      <c r="J8" s="404">
        <v>9.4891959551583014</v>
      </c>
      <c r="M8">
        <v>37.42</v>
      </c>
      <c r="N8">
        <v>4.95</v>
      </c>
    </row>
    <row r="9" spans="1:14" x14ac:dyDescent="0.35">
      <c r="A9" s="401" t="s">
        <v>2420</v>
      </c>
      <c r="B9" s="402" t="s">
        <v>2421</v>
      </c>
      <c r="C9" s="401">
        <v>570.53</v>
      </c>
      <c r="D9" s="401">
        <v>559.80999999999995</v>
      </c>
      <c r="E9" s="419">
        <v>494.52</v>
      </c>
      <c r="F9" s="419">
        <f t="shared" si="0"/>
        <v>-65.289999999999964</v>
      </c>
      <c r="G9" s="419">
        <f t="shared" si="1"/>
        <v>-11.662885621907428</v>
      </c>
      <c r="H9" s="403">
        <v>454.25071665999985</v>
      </c>
      <c r="I9" s="405">
        <v>-40.269283340000129</v>
      </c>
      <c r="J9" s="405">
        <v>-8.1431050998948731</v>
      </c>
      <c r="M9">
        <v>-65.290000000000006</v>
      </c>
      <c r="N9">
        <v>-11.66</v>
      </c>
    </row>
    <row r="10" spans="1:14" x14ac:dyDescent="0.35">
      <c r="A10" s="401">
        <v>9</v>
      </c>
      <c r="B10" s="402" t="s">
        <v>2422</v>
      </c>
      <c r="C10" s="401">
        <v>48.39</v>
      </c>
      <c r="D10" s="401">
        <v>70.63</v>
      </c>
      <c r="E10" s="419">
        <v>134.24</v>
      </c>
      <c r="F10" s="419">
        <f t="shared" si="0"/>
        <v>63.610000000000014</v>
      </c>
      <c r="G10" s="419">
        <f t="shared" si="1"/>
        <v>90.060880645618042</v>
      </c>
      <c r="H10" s="403">
        <v>128.08795502999999</v>
      </c>
      <c r="I10" s="405">
        <v>-6.1520449700000199</v>
      </c>
      <c r="J10" s="405">
        <v>-4.5828702100715279</v>
      </c>
      <c r="M10">
        <v>63.61</v>
      </c>
      <c r="N10">
        <v>90.06</v>
      </c>
    </row>
    <row r="11" spans="1:14" x14ac:dyDescent="0.35">
      <c r="A11" s="401" t="s">
        <v>2423</v>
      </c>
      <c r="B11" s="402" t="s">
        <v>2424</v>
      </c>
      <c r="C11" s="401">
        <v>618.91999999999996</v>
      </c>
      <c r="D11" s="401">
        <v>630.44000000000005</v>
      </c>
      <c r="E11" s="419">
        <v>628.76</v>
      </c>
      <c r="F11" s="419">
        <f t="shared" si="0"/>
        <v>-1.6800000000000637</v>
      </c>
      <c r="G11" s="419">
        <f t="shared" si="1"/>
        <v>-0.26648055326439685</v>
      </c>
      <c r="H11" s="403">
        <v>582.33867168999984</v>
      </c>
      <c r="I11" s="405">
        <v>-46.421328310000149</v>
      </c>
      <c r="J11" s="405">
        <v>-7.3829964231185432</v>
      </c>
      <c r="M11">
        <v>-1.68</v>
      </c>
      <c r="N11">
        <v>-0.27</v>
      </c>
    </row>
    <row r="12" spans="1:14" x14ac:dyDescent="0.35">
      <c r="A12" s="401">
        <v>11</v>
      </c>
      <c r="B12" s="402" t="s">
        <v>2425</v>
      </c>
      <c r="C12" s="401">
        <v>38.56</v>
      </c>
      <c r="D12" s="401">
        <v>50.07</v>
      </c>
      <c r="E12" s="419">
        <v>47.57</v>
      </c>
      <c r="F12" s="419">
        <f t="shared" si="0"/>
        <v>-2.5</v>
      </c>
      <c r="G12" s="419">
        <f t="shared" si="1"/>
        <v>-4.9930097862991811</v>
      </c>
      <c r="H12" s="403">
        <v>32.733860164599974</v>
      </c>
      <c r="I12" s="405">
        <v>-14.836139835400026</v>
      </c>
      <c r="J12" s="405">
        <v>-31.188017312171588</v>
      </c>
      <c r="M12">
        <v>-2.5</v>
      </c>
      <c r="N12">
        <v>-4.99</v>
      </c>
    </row>
    <row r="13" spans="1:14" x14ac:dyDescent="0.35">
      <c r="A13" s="401" t="s">
        <v>2426</v>
      </c>
      <c r="B13" s="402" t="s">
        <v>2427</v>
      </c>
      <c r="C13" s="401">
        <v>657.48</v>
      </c>
      <c r="D13" s="401">
        <v>680.51</v>
      </c>
      <c r="E13" s="419">
        <v>676.33</v>
      </c>
      <c r="F13" s="419">
        <f t="shared" si="0"/>
        <v>-4.17999999999995</v>
      </c>
      <c r="G13" s="419">
        <f t="shared" si="1"/>
        <v>-0.6142451984540932</v>
      </c>
      <c r="H13" s="403">
        <v>615.07253185459979</v>
      </c>
      <c r="I13" s="405">
        <v>-61.257468145400253</v>
      </c>
      <c r="J13" s="405">
        <v>-9.0573341631156747</v>
      </c>
      <c r="M13">
        <v>-4.18</v>
      </c>
      <c r="N13">
        <v>-0.61</v>
      </c>
    </row>
    <row r="14" spans="1:14" x14ac:dyDescent="0.35">
      <c r="A14" s="401">
        <v>13</v>
      </c>
      <c r="B14" s="402" t="s">
        <v>2428</v>
      </c>
      <c r="C14" s="401">
        <v>30</v>
      </c>
      <c r="D14" s="401">
        <v>34</v>
      </c>
      <c r="E14" s="419">
        <v>34</v>
      </c>
      <c r="F14" s="419">
        <f t="shared" si="0"/>
        <v>0</v>
      </c>
      <c r="G14" s="419">
        <f t="shared" si="1"/>
        <v>0</v>
      </c>
      <c r="H14" s="403">
        <v>32.733860164599974</v>
      </c>
      <c r="I14" s="405">
        <v>-1.2661398354000255</v>
      </c>
      <c r="J14" s="405">
        <v>-3.7239406923530165</v>
      </c>
      <c r="M14">
        <v>0</v>
      </c>
      <c r="N14">
        <v>0</v>
      </c>
    </row>
    <row r="15" spans="1:14" x14ac:dyDescent="0.35">
      <c r="A15" s="406" t="s">
        <v>2429</v>
      </c>
      <c r="B15" s="407" t="s">
        <v>2430</v>
      </c>
      <c r="C15" s="406">
        <v>627.48</v>
      </c>
      <c r="D15" s="406">
        <v>646.51</v>
      </c>
      <c r="E15" s="419">
        <v>642.33000000000004</v>
      </c>
      <c r="F15" s="419">
        <f t="shared" si="0"/>
        <v>-4.17999999999995</v>
      </c>
      <c r="G15" s="419">
        <f t="shared" si="1"/>
        <v>-0.64654839058946489</v>
      </c>
      <c r="H15" s="408">
        <v>582.33867168999984</v>
      </c>
      <c r="I15" s="408">
        <v>-59.991328310000199</v>
      </c>
      <c r="J15" s="408">
        <v>-9.3396429109647983</v>
      </c>
      <c r="M15">
        <v>-4.18</v>
      </c>
      <c r="N15">
        <v>-0.65</v>
      </c>
    </row>
  </sheetData>
  <pageMargins left="0.28000000000000003" right="0.2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7"/>
  <sheetViews>
    <sheetView zoomScale="80" zoomScaleNormal="80"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I28" sqref="I28"/>
    </sheetView>
  </sheetViews>
  <sheetFormatPr defaultRowHeight="22.5" x14ac:dyDescent="0.35"/>
  <cols>
    <col min="1" max="1" width="19.5" customWidth="1"/>
    <col min="2" max="2" width="22" customWidth="1"/>
    <col min="3" max="3" width="18.125" customWidth="1"/>
    <col min="4" max="4" width="18.5" customWidth="1"/>
    <col min="5" max="5" width="19.75" bestFit="1" customWidth="1"/>
    <col min="6" max="6" width="18.875" style="429" customWidth="1"/>
    <col min="7" max="7" width="17.5" style="299" bestFit="1" customWidth="1"/>
    <col min="8" max="8" width="13.125" bestFit="1" customWidth="1"/>
    <col min="9" max="9" width="17.25" customWidth="1"/>
  </cols>
  <sheetData>
    <row r="1" spans="1:9" ht="63" x14ac:dyDescent="0.35">
      <c r="A1" s="411" t="s">
        <v>2499</v>
      </c>
    </row>
    <row r="2" spans="1:9" ht="23.25" thickBot="1" x14ac:dyDescent="0.4">
      <c r="A2" s="412"/>
    </row>
    <row r="3" spans="1:9" ht="23.25" thickBot="1" x14ac:dyDescent="0.4">
      <c r="A3" s="413"/>
      <c r="B3" s="414" t="s">
        <v>2433</v>
      </c>
      <c r="C3" s="414" t="s">
        <v>2434</v>
      </c>
      <c r="D3" s="414" t="s">
        <v>2435</v>
      </c>
      <c r="E3" s="423" t="s">
        <v>2436</v>
      </c>
      <c r="F3" s="428" t="s">
        <v>2487</v>
      </c>
    </row>
    <row r="4" spans="1:9" ht="23.25" thickBot="1" x14ac:dyDescent="0.4">
      <c r="A4" s="415" t="s">
        <v>2437</v>
      </c>
      <c r="B4" s="416" t="s">
        <v>2438</v>
      </c>
      <c r="C4" s="416" t="s">
        <v>2490</v>
      </c>
      <c r="D4" s="416" t="s">
        <v>2491</v>
      </c>
      <c r="E4" s="424" t="s">
        <v>2492</v>
      </c>
      <c r="F4" s="431" t="s">
        <v>2489</v>
      </c>
    </row>
    <row r="5" spans="1:9" ht="23.25" thickBot="1" x14ac:dyDescent="0.4">
      <c r="A5" s="415" t="s">
        <v>2439</v>
      </c>
      <c r="B5" s="416" t="s">
        <v>2440</v>
      </c>
      <c r="C5" s="416" t="s">
        <v>2441</v>
      </c>
      <c r="D5" s="416" t="s">
        <v>2442</v>
      </c>
      <c r="E5" s="424" t="s">
        <v>2443</v>
      </c>
      <c r="F5" s="430" t="s">
        <v>2493</v>
      </c>
    </row>
    <row r="6" spans="1:9" x14ac:dyDescent="0.35">
      <c r="A6" s="417" t="s">
        <v>2444</v>
      </c>
      <c r="B6" s="566" t="s">
        <v>2446</v>
      </c>
      <c r="C6" s="566" t="s">
        <v>2447</v>
      </c>
      <c r="D6" s="566" t="s">
        <v>2448</v>
      </c>
      <c r="E6" s="568" t="s">
        <v>2449</v>
      </c>
      <c r="F6" s="561" t="s">
        <v>2488</v>
      </c>
    </row>
    <row r="7" spans="1:9" ht="23.25" thickBot="1" x14ac:dyDescent="0.4">
      <c r="A7" s="415" t="s">
        <v>2445</v>
      </c>
      <c r="B7" s="567"/>
      <c r="C7" s="567"/>
      <c r="D7" s="567"/>
      <c r="E7" s="569"/>
      <c r="F7" s="561"/>
      <c r="G7" s="425">
        <v>509359</v>
      </c>
      <c r="I7" s="449">
        <v>511246</v>
      </c>
    </row>
    <row r="8" spans="1:9" ht="38.25" thickBot="1" x14ac:dyDescent="0.4">
      <c r="A8" s="415" t="s">
        <v>2450</v>
      </c>
      <c r="B8" s="416" t="s">
        <v>2451</v>
      </c>
      <c r="C8" s="416" t="s">
        <v>2452</v>
      </c>
      <c r="D8" s="416" t="s">
        <v>2453</v>
      </c>
      <c r="E8" s="424" t="s">
        <v>2454</v>
      </c>
      <c r="F8" s="430" t="s">
        <v>2494</v>
      </c>
      <c r="G8" s="426">
        <v>1286641205.3399999</v>
      </c>
    </row>
    <row r="9" spans="1:9" ht="38.25" thickBot="1" x14ac:dyDescent="0.4">
      <c r="A9" s="415" t="s">
        <v>2455</v>
      </c>
      <c r="B9" s="416" t="s">
        <v>2456</v>
      </c>
      <c r="C9" s="416" t="s">
        <v>2457</v>
      </c>
      <c r="D9" s="416" t="s">
        <v>2458</v>
      </c>
      <c r="E9" s="424" t="s">
        <v>2459</v>
      </c>
      <c r="F9" s="430" t="s">
        <v>2495</v>
      </c>
      <c r="G9" s="427">
        <f>+G8/G7</f>
        <v>2526.0007290339427</v>
      </c>
    </row>
    <row r="10" spans="1:9" ht="23.25" thickBot="1" x14ac:dyDescent="0.4">
      <c r="A10" s="415" t="s">
        <v>2460</v>
      </c>
      <c r="B10" s="416" t="s">
        <v>2461</v>
      </c>
      <c r="C10" s="416" t="s">
        <v>2462</v>
      </c>
      <c r="D10" s="416" t="s">
        <v>2463</v>
      </c>
      <c r="E10" s="424" t="s">
        <v>2464</v>
      </c>
      <c r="F10" s="430" t="s">
        <v>2496</v>
      </c>
      <c r="G10" s="426">
        <v>792120278</v>
      </c>
    </row>
    <row r="11" spans="1:9" ht="70.5" customHeight="1" x14ac:dyDescent="0.35">
      <c r="A11" s="566" t="s">
        <v>2465</v>
      </c>
      <c r="B11" s="566" t="s">
        <v>2466</v>
      </c>
      <c r="C11" s="566" t="s">
        <v>2467</v>
      </c>
      <c r="D11" s="570" t="s">
        <v>2468</v>
      </c>
      <c r="E11" s="568" t="s">
        <v>2469</v>
      </c>
      <c r="F11" s="561" t="s">
        <v>2497</v>
      </c>
      <c r="G11" s="426">
        <f>+G8-G10</f>
        <v>494520927.33999991</v>
      </c>
      <c r="H11">
        <v>494520927.33999997</v>
      </c>
      <c r="I11" s="421">
        <f>+G11-G10</f>
        <v>-297599350.66000009</v>
      </c>
    </row>
    <row r="12" spans="1:9" ht="23.25" thickBot="1" x14ac:dyDescent="0.4">
      <c r="A12" s="567"/>
      <c r="B12" s="567"/>
      <c r="C12" s="567"/>
      <c r="D12" s="571"/>
      <c r="E12" s="569"/>
      <c r="F12" s="561"/>
    </row>
    <row r="13" spans="1:9" ht="38.25" thickBot="1" x14ac:dyDescent="0.4">
      <c r="A13" s="415" t="s">
        <v>2470</v>
      </c>
      <c r="B13" s="416" t="s">
        <v>2471</v>
      </c>
      <c r="C13" s="416" t="s">
        <v>2471</v>
      </c>
      <c r="D13" s="418" t="s">
        <v>2472</v>
      </c>
      <c r="E13" s="424" t="s">
        <v>2473</v>
      </c>
      <c r="F13" s="430" t="s">
        <v>2508</v>
      </c>
      <c r="G13" s="426">
        <f>134239732.41+47570000</f>
        <v>181809732.41</v>
      </c>
      <c r="H13">
        <v>181809732.41</v>
      </c>
    </row>
    <row r="14" spans="1:9" s="34" customFormat="1" x14ac:dyDescent="0.35">
      <c r="A14" s="564" t="s">
        <v>2474</v>
      </c>
      <c r="B14" s="564" t="s">
        <v>2471</v>
      </c>
      <c r="C14" s="564" t="s">
        <v>2471</v>
      </c>
      <c r="D14" s="435">
        <v>657488909.22000003</v>
      </c>
      <c r="E14" s="436">
        <v>680504675.10000002</v>
      </c>
      <c r="F14" s="437" t="s">
        <v>2507</v>
      </c>
      <c r="G14" s="438">
        <f>+G11+G13</f>
        <v>676330659.74999988</v>
      </c>
    </row>
    <row r="15" spans="1:9" s="34" customFormat="1" ht="23.25" thickBot="1" x14ac:dyDescent="0.4">
      <c r="A15" s="565"/>
      <c r="B15" s="565"/>
      <c r="C15" s="565"/>
      <c r="D15" s="439" t="s">
        <v>2293</v>
      </c>
      <c r="E15" s="440" t="s">
        <v>2293</v>
      </c>
      <c r="F15" s="437"/>
      <c r="G15" s="36"/>
    </row>
    <row r="16" spans="1:9" s="34" customFormat="1" ht="23.25" thickBot="1" x14ac:dyDescent="0.4">
      <c r="A16" s="441" t="s">
        <v>2475</v>
      </c>
      <c r="B16" s="439" t="s">
        <v>2471</v>
      </c>
      <c r="C16" s="439" t="s">
        <v>2471</v>
      </c>
      <c r="D16" s="439" t="s">
        <v>2476</v>
      </c>
      <c r="E16" s="440" t="s">
        <v>2477</v>
      </c>
      <c r="F16" s="431" t="s">
        <v>2477</v>
      </c>
      <c r="G16" s="442">
        <v>34000000</v>
      </c>
    </row>
    <row r="17" spans="1:9" s="34" customFormat="1" x14ac:dyDescent="0.35">
      <c r="A17" s="564" t="s">
        <v>2430</v>
      </c>
      <c r="B17" s="564" t="s">
        <v>2471</v>
      </c>
      <c r="C17" s="564" t="s">
        <v>2471</v>
      </c>
      <c r="D17" s="435">
        <v>627488909.22000003</v>
      </c>
      <c r="E17" s="436">
        <v>646504675.09000003</v>
      </c>
      <c r="F17" s="437" t="s">
        <v>2506</v>
      </c>
      <c r="G17" s="438">
        <f>+G14-G16</f>
        <v>642330659.74999988</v>
      </c>
    </row>
    <row r="18" spans="1:9" s="34" customFormat="1" ht="23.25" thickBot="1" x14ac:dyDescent="0.4">
      <c r="A18" s="565"/>
      <c r="B18" s="565"/>
      <c r="C18" s="565"/>
      <c r="D18" s="439" t="s">
        <v>2293</v>
      </c>
      <c r="E18" s="440" t="s">
        <v>2293</v>
      </c>
      <c r="F18" s="437"/>
      <c r="G18" s="36"/>
    </row>
    <row r="19" spans="1:9" s="34" customFormat="1" x14ac:dyDescent="0.35">
      <c r="A19" s="443" t="s">
        <v>2478</v>
      </c>
      <c r="B19" s="444" t="s">
        <v>2479</v>
      </c>
      <c r="C19" s="444" t="s">
        <v>2480</v>
      </c>
      <c r="D19" s="444" t="s">
        <v>2481</v>
      </c>
      <c r="E19" s="445" t="s">
        <v>2482</v>
      </c>
      <c r="F19" s="450" t="s">
        <v>2504</v>
      </c>
      <c r="G19" s="446">
        <f>+G17/G7</f>
        <v>1261.0568572460679</v>
      </c>
    </row>
    <row r="20" spans="1:9" x14ac:dyDescent="0.35">
      <c r="A20" s="562" t="s">
        <v>2483</v>
      </c>
      <c r="B20" s="422" t="s">
        <v>2484</v>
      </c>
      <c r="C20" s="562"/>
      <c r="D20" s="563"/>
      <c r="E20" s="451">
        <v>1015458458.27</v>
      </c>
      <c r="F20" s="454">
        <v>1172960080.1099999</v>
      </c>
      <c r="G20" s="454"/>
      <c r="I20" s="449">
        <v>1015458458.27</v>
      </c>
    </row>
    <row r="21" spans="1:9" ht="37.5" x14ac:dyDescent="0.35">
      <c r="A21" s="562"/>
      <c r="B21" s="422" t="s">
        <v>2485</v>
      </c>
      <c r="C21" s="562"/>
      <c r="D21" s="563"/>
      <c r="E21" s="453" t="s">
        <v>2510</v>
      </c>
      <c r="F21" s="453" t="s">
        <v>2511</v>
      </c>
    </row>
    <row r="22" spans="1:9" ht="37.5" x14ac:dyDescent="0.35">
      <c r="A22" s="562"/>
      <c r="B22" s="422" t="s">
        <v>2486</v>
      </c>
      <c r="C22" s="562"/>
      <c r="D22" s="563"/>
      <c r="E22" s="453"/>
      <c r="F22" s="452"/>
      <c r="G22" s="449">
        <v>1172960080.1099999</v>
      </c>
      <c r="H22" s="447">
        <f>+G22/G7</f>
        <v>2302.8160494071958</v>
      </c>
      <c r="I22" s="447">
        <f>+I20/I7</f>
        <v>1986.2423535245264</v>
      </c>
    </row>
    <row r="23" spans="1:9" ht="23.25" thickBot="1" x14ac:dyDescent="0.4">
      <c r="A23" s="422" t="s">
        <v>2498</v>
      </c>
      <c r="B23" s="448" t="s">
        <v>2471</v>
      </c>
      <c r="C23" s="448" t="s">
        <v>2471</v>
      </c>
      <c r="D23" s="448" t="s">
        <v>2471</v>
      </c>
      <c r="E23" s="448" t="s">
        <v>2471</v>
      </c>
      <c r="F23" s="455">
        <v>354816708.35000002</v>
      </c>
    </row>
    <row r="24" spans="1:9" ht="23.25" thickBot="1" x14ac:dyDescent="0.4">
      <c r="A24" s="262" t="s">
        <v>2505</v>
      </c>
      <c r="B24" s="448" t="s">
        <v>2471</v>
      </c>
      <c r="C24" s="448" t="s">
        <v>2471</v>
      </c>
      <c r="D24" s="263" t="s">
        <v>2509</v>
      </c>
      <c r="E24" s="434">
        <v>623840408</v>
      </c>
      <c r="F24" s="432">
        <v>625241952.70000005</v>
      </c>
    </row>
    <row r="27" spans="1:9" x14ac:dyDescent="0.35">
      <c r="F27" s="429">
        <v>354816708.35000002</v>
      </c>
    </row>
  </sheetData>
  <mergeCells count="20">
    <mergeCell ref="B11:B12"/>
    <mergeCell ref="C11:C12"/>
    <mergeCell ref="D11:D12"/>
    <mergeCell ref="E11:E12"/>
    <mergeCell ref="F11:F12"/>
    <mergeCell ref="A20:A22"/>
    <mergeCell ref="C20:C22"/>
    <mergeCell ref="D20:D22"/>
    <mergeCell ref="F6:F7"/>
    <mergeCell ref="A14:A15"/>
    <mergeCell ref="B14:B15"/>
    <mergeCell ref="C14:C15"/>
    <mergeCell ref="A17:A18"/>
    <mergeCell ref="B17:B18"/>
    <mergeCell ref="C17:C18"/>
    <mergeCell ref="B6:B7"/>
    <mergeCell ref="C6:C7"/>
    <mergeCell ref="D6:D7"/>
    <mergeCell ref="E6:E7"/>
    <mergeCell ref="A11:A12"/>
  </mergeCells>
  <pageMargins left="0.15748031496062992" right="0.1574803149606299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Q2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4" sqref="J4:M20"/>
    </sheetView>
  </sheetViews>
  <sheetFormatPr defaultRowHeight="21" x14ac:dyDescent="0.35"/>
  <cols>
    <col min="1" max="1" width="20.75" style="213" bestFit="1" customWidth="1"/>
    <col min="2" max="2" width="17.125" style="213" customWidth="1"/>
    <col min="3" max="3" width="15.875" style="213" customWidth="1"/>
    <col min="4" max="4" width="12.625" style="213" bestFit="1" customWidth="1"/>
    <col min="5" max="5" width="12.25" style="213" bestFit="1" customWidth="1"/>
    <col min="6" max="6" width="14.375" style="213" bestFit="1" customWidth="1"/>
    <col min="7" max="7" width="14.625" style="213" customWidth="1"/>
    <col min="8" max="8" width="14.375" style="213" bestFit="1" customWidth="1"/>
    <col min="9" max="9" width="2" style="214" customWidth="1"/>
    <col min="10" max="10" width="13.375" style="213" bestFit="1" customWidth="1"/>
    <col min="11" max="11" width="14.25" style="213" customWidth="1"/>
    <col min="12" max="12" width="14.375" style="213" bestFit="1" customWidth="1"/>
    <col min="13" max="13" width="14.375" style="214" customWidth="1"/>
    <col min="14" max="14" width="7" style="494" customWidth="1"/>
    <col min="15" max="17" width="13.375" style="213" bestFit="1" customWidth="1"/>
    <col min="18" max="16384" width="9" style="213"/>
  </cols>
  <sheetData>
    <row r="1" spans="1:17" x14ac:dyDescent="0.35">
      <c r="C1" s="497"/>
    </row>
    <row r="2" spans="1:17" s="465" customFormat="1" ht="84" x14ac:dyDescent="0.35">
      <c r="A2" s="532" t="s">
        <v>0</v>
      </c>
      <c r="B2" s="456" t="s">
        <v>2520</v>
      </c>
      <c r="C2" s="499" t="s">
        <v>2515</v>
      </c>
      <c r="D2" s="458" t="s">
        <v>2352</v>
      </c>
      <c r="E2" s="459" t="s">
        <v>2363</v>
      </c>
      <c r="F2" s="498" t="s">
        <v>2516</v>
      </c>
      <c r="G2" s="461" t="s">
        <v>2353</v>
      </c>
      <c r="H2" s="462" t="s">
        <v>2356</v>
      </c>
      <c r="I2" s="463"/>
      <c r="J2" s="538" t="s">
        <v>2522</v>
      </c>
      <c r="K2" s="540" t="s">
        <v>2521</v>
      </c>
      <c r="L2" s="536" t="s">
        <v>2517</v>
      </c>
      <c r="M2" s="536" t="s">
        <v>2518</v>
      </c>
      <c r="N2" s="464"/>
      <c r="O2" s="535" t="s">
        <v>2358</v>
      </c>
      <c r="P2" s="534" t="s">
        <v>2357</v>
      </c>
      <c r="Q2" s="537" t="s">
        <v>2356</v>
      </c>
    </row>
    <row r="3" spans="1:17" s="465" customFormat="1" x14ac:dyDescent="0.35">
      <c r="A3" s="533"/>
      <c r="B3" s="466"/>
      <c r="C3" s="467" t="s">
        <v>2354</v>
      </c>
      <c r="D3" s="459" t="s">
        <v>2355</v>
      </c>
      <c r="E3" s="465">
        <v>3</v>
      </c>
      <c r="F3" s="468" t="s">
        <v>2512</v>
      </c>
      <c r="G3" s="469" t="s">
        <v>2513</v>
      </c>
      <c r="H3" s="470" t="s">
        <v>2514</v>
      </c>
      <c r="I3" s="471"/>
      <c r="J3" s="539"/>
      <c r="K3" s="540"/>
      <c r="L3" s="536"/>
      <c r="M3" s="536"/>
      <c r="N3" s="464"/>
      <c r="O3" s="535"/>
      <c r="P3" s="534"/>
      <c r="Q3" s="537"/>
    </row>
    <row r="4" spans="1:17" x14ac:dyDescent="0.35">
      <c r="A4" s="380" t="s">
        <v>93</v>
      </c>
      <c r="B4" s="495">
        <f>+รวมโอนเงินกองทุน!B4/1000000</f>
        <v>174.95366831999999</v>
      </c>
      <c r="C4" s="495">
        <f>+รวมโอนเงินกองทุน!C4/1000000</f>
        <v>204.27867578999999</v>
      </c>
      <c r="D4" s="495">
        <f>+รวมโอนเงินกองทุน!D4/1000000</f>
        <v>1.25</v>
      </c>
      <c r="E4" s="495">
        <f>+รวมโอนเงินกองทุน!E4/1000000</f>
        <v>2</v>
      </c>
      <c r="F4" s="495">
        <f>+รวมโอนเงินกองทุน!F4/1000000</f>
        <v>207.52867578999999</v>
      </c>
      <c r="G4" s="495">
        <f>+รวมโอนเงินกองทุน!G4/1000000</f>
        <v>174.95366831999999</v>
      </c>
      <c r="H4" s="495">
        <f>+รวมโอนเงินกองทุน!H4/1000000</f>
        <v>32.575007469999996</v>
      </c>
      <c r="I4" s="229"/>
      <c r="J4" s="495">
        <f>+รวมโอนเงินกองทุน!J4/1000000</f>
        <v>25.030259109999999</v>
      </c>
      <c r="K4" s="495">
        <f>+รวมโอนเงินกองทุน!K4/1000000</f>
        <v>0</v>
      </c>
      <c r="L4" s="495">
        <f>+รวมโอนเงินกองทุน!L4/1000000</f>
        <v>126.00293685999999</v>
      </c>
      <c r="M4" s="495">
        <f>+รวมโอนเงินกองทุน!M4/1000000</f>
        <v>151.03319596999998</v>
      </c>
      <c r="N4" s="477"/>
      <c r="O4" s="478">
        <v>5820000</v>
      </c>
      <c r="P4" s="236">
        <v>5820000</v>
      </c>
      <c r="Q4" s="239">
        <f>+P4-O4</f>
        <v>0</v>
      </c>
    </row>
    <row r="5" spans="1:17" x14ac:dyDescent="0.35">
      <c r="A5" s="381" t="s">
        <v>96</v>
      </c>
      <c r="B5" s="495">
        <f>+รวมโอนเงินกองทุน!B5/1000000</f>
        <v>65.712660400000004</v>
      </c>
      <c r="C5" s="495">
        <f>+รวมโอนเงินกองทุน!C5/1000000</f>
        <v>87.246152689999988</v>
      </c>
      <c r="D5" s="495">
        <f>+รวมโอนเงินกองทุน!D5/1000000</f>
        <v>2.5</v>
      </c>
      <c r="E5" s="495">
        <f>+รวมโอนเงินกองทุน!E5/1000000</f>
        <v>0</v>
      </c>
      <c r="F5" s="495">
        <f>+รวมโอนเงินกองทุน!F5/1000000</f>
        <v>89.746152689999988</v>
      </c>
      <c r="G5" s="495">
        <f>+รวมโอนเงินกองทุน!G5/1000000</f>
        <v>65.712660400000004</v>
      </c>
      <c r="H5" s="495">
        <f>+รวมโอนเงินกองทุน!H5/1000000</f>
        <v>24.033492289999984</v>
      </c>
      <c r="I5" s="229"/>
      <c r="J5" s="495">
        <f>+รวมโอนเงินกองทุน!J5/1000000</f>
        <v>7.2636146899999998</v>
      </c>
      <c r="K5" s="495">
        <f>+รวมโอนเงินกองทุน!K5/1000000</f>
        <v>0.2</v>
      </c>
      <c r="L5" s="495">
        <f>+รวมโอนเงินกองทุน!L5/1000000</f>
        <v>7.4394281500000004</v>
      </c>
      <c r="M5" s="495">
        <f>+รวมโอนเงินกองทุน!M5/1000000</f>
        <v>14.903042839999999</v>
      </c>
      <c r="N5" s="479"/>
      <c r="O5" s="478">
        <v>4770000</v>
      </c>
      <c r="P5" s="236">
        <v>4770000</v>
      </c>
      <c r="Q5" s="239">
        <f t="shared" ref="Q5:Q20" si="0">+P5-O5</f>
        <v>0</v>
      </c>
    </row>
    <row r="6" spans="1:17" x14ac:dyDescent="0.35">
      <c r="A6" s="380" t="s">
        <v>98</v>
      </c>
      <c r="B6" s="495">
        <f>+รวมโอนเงินกองทุน!B6/1000000</f>
        <v>26.289194519999999</v>
      </c>
      <c r="C6" s="495">
        <f>+รวมโอนเงินกองทุน!C6/1000000</f>
        <v>31.526842910000003</v>
      </c>
      <c r="D6" s="495">
        <f>+รวมโอนเงินกองทุน!D6/1000000</f>
        <v>0</v>
      </c>
      <c r="E6" s="495">
        <f>+รวมโอนเงินกองทุน!E6/1000000</f>
        <v>0</v>
      </c>
      <c r="F6" s="495">
        <f>+รวมโอนเงินกองทุน!F6/1000000</f>
        <v>31.526842910000003</v>
      </c>
      <c r="G6" s="495">
        <f>+รวมโอนเงินกองทุน!G6/1000000</f>
        <v>26.289194519999999</v>
      </c>
      <c r="H6" s="495">
        <f>+รวมโอนเงินกองทุน!H6/1000000</f>
        <v>5.2376483900000039</v>
      </c>
      <c r="I6" s="229"/>
      <c r="J6" s="495">
        <f>+รวมโอนเงินกองทุน!J6/1000000</f>
        <v>4.4935999999999997E-2</v>
      </c>
      <c r="K6" s="495">
        <f>+รวมโอนเงินกองทุน!K6/1000000</f>
        <v>0</v>
      </c>
      <c r="L6" s="495">
        <f>+รวมโอนเงินกองทุน!L6/1000000</f>
        <v>3.4825161200000001</v>
      </c>
      <c r="M6" s="495">
        <f>+รวมโอนเงินกองทุน!M6/1000000</f>
        <v>3.52745212</v>
      </c>
      <c r="N6" s="479"/>
      <c r="O6" s="478">
        <v>3720000</v>
      </c>
      <c r="P6" s="236">
        <v>3720000</v>
      </c>
      <c r="Q6" s="239">
        <f t="shared" si="0"/>
        <v>0</v>
      </c>
    </row>
    <row r="7" spans="1:17" x14ac:dyDescent="0.35">
      <c r="A7" s="382" t="s">
        <v>264</v>
      </c>
      <c r="B7" s="495">
        <f>+รวมโอนเงินกองทุน!B7/1000000</f>
        <v>24.272275910000001</v>
      </c>
      <c r="C7" s="495">
        <f>+รวมโอนเงินกองทุน!C7/1000000</f>
        <v>31.942940100000001</v>
      </c>
      <c r="D7" s="495">
        <f>+รวมโอนเงินกองทุน!D7/1000000</f>
        <v>0</v>
      </c>
      <c r="E7" s="495">
        <f>+รวมโอนเงินกองทุน!E7/1000000</f>
        <v>0</v>
      </c>
      <c r="F7" s="495">
        <f>+รวมโอนเงินกองทุน!F7/1000000</f>
        <v>31.942940100000001</v>
      </c>
      <c r="G7" s="495">
        <f>+รวมโอนเงินกองทุน!G7/1000000</f>
        <v>24.272275910000001</v>
      </c>
      <c r="H7" s="495">
        <f>+รวมโอนเงินกองทุน!H7/1000000</f>
        <v>7.670664190000001</v>
      </c>
      <c r="I7" s="229"/>
      <c r="J7" s="495">
        <f>+รวมโอนเงินกองทุน!J7/1000000</f>
        <v>9.6946669999999999E-2</v>
      </c>
      <c r="K7" s="495">
        <f>+รวมโอนเงินกองทุน!K7/1000000</f>
        <v>0</v>
      </c>
      <c r="L7" s="495">
        <f>+รวมโอนเงินกองทุน!L7/1000000</f>
        <v>8.09834459</v>
      </c>
      <c r="M7" s="495">
        <f>+รวมโอนเงินกองทุน!M7/1000000</f>
        <v>8.1952912599999994</v>
      </c>
      <c r="N7" s="479"/>
      <c r="O7" s="478">
        <v>3750000</v>
      </c>
      <c r="P7" s="236">
        <v>3720000</v>
      </c>
      <c r="Q7" s="480">
        <f t="shared" si="0"/>
        <v>-30000</v>
      </c>
    </row>
    <row r="8" spans="1:17" s="486" customFormat="1" x14ac:dyDescent="0.35">
      <c r="A8" s="380" t="s">
        <v>102</v>
      </c>
      <c r="B8" s="495">
        <f>+รวมโอนเงินกองทุน!B8/1000000</f>
        <v>26.310788039999998</v>
      </c>
      <c r="C8" s="495">
        <f>+รวมโอนเงินกองทุน!C8/1000000</f>
        <v>28.622452629999998</v>
      </c>
      <c r="D8" s="495">
        <f>+รวมโอนเงินกองทุน!D8/1000000</f>
        <v>0</v>
      </c>
      <c r="E8" s="495">
        <f>+รวมโอนเงินกองทุน!E8/1000000</f>
        <v>0</v>
      </c>
      <c r="F8" s="495">
        <f>+รวมโอนเงินกองทุน!F8/1000000</f>
        <v>28.622452629999998</v>
      </c>
      <c r="G8" s="495">
        <f>+รวมโอนเงินกองทุน!G8/1000000</f>
        <v>26.310788039999998</v>
      </c>
      <c r="H8" s="495">
        <f>+รวมโอนเงินกองทุน!H8/1000000</f>
        <v>2.3116645899999999</v>
      </c>
      <c r="I8" s="485"/>
      <c r="J8" s="495">
        <f>+รวมโอนเงินกองทุน!J8/1000000</f>
        <v>9.4941999999999999E-2</v>
      </c>
      <c r="K8" s="495">
        <f>+รวมโอนเงินกองทุน!K8/1000000</f>
        <v>0</v>
      </c>
      <c r="L8" s="495">
        <f>+รวมโอนเงินกองทุน!L8/1000000</f>
        <v>4.9236959999999996</v>
      </c>
      <c r="M8" s="495">
        <f>+รวมโอนเงินกองทุน!M8/1000000</f>
        <v>5.0186380000000002</v>
      </c>
      <c r="N8" s="479"/>
      <c r="O8" s="478">
        <v>6960000</v>
      </c>
      <c r="P8" s="383">
        <v>2924007.8999999994</v>
      </c>
      <c r="Q8" s="480">
        <f t="shared" si="0"/>
        <v>-4035992.1000000006</v>
      </c>
    </row>
    <row r="9" spans="1:17" s="486" customFormat="1" x14ac:dyDescent="0.35">
      <c r="A9" s="381" t="s">
        <v>104</v>
      </c>
      <c r="B9" s="495">
        <f>+รวมโอนเงินกองทุน!B9/1000000</f>
        <v>18.976403170000001</v>
      </c>
      <c r="C9" s="495">
        <f>+รวมโอนเงินกองทุน!C9/1000000</f>
        <v>20.040628810000001</v>
      </c>
      <c r="D9" s="495">
        <f>+รวมโอนเงินกองทุน!D9/1000000</f>
        <v>0</v>
      </c>
      <c r="E9" s="495">
        <f>+รวมโอนเงินกองทุน!E9/1000000</f>
        <v>0</v>
      </c>
      <c r="F9" s="495">
        <f>+รวมโอนเงินกองทุน!F9/1000000</f>
        <v>20.040628810000001</v>
      </c>
      <c r="G9" s="495">
        <f>+รวมโอนเงินกองทุน!G9/1000000</f>
        <v>18.976403170000001</v>
      </c>
      <c r="H9" s="495">
        <f>+รวมโอนเงินกองทุน!H9/1000000</f>
        <v>1.0642256400000005</v>
      </c>
      <c r="I9" s="485"/>
      <c r="J9" s="495">
        <f>+รวมโอนเงินกองทุน!J9/1000000</f>
        <v>6.9627330000000001E-2</v>
      </c>
      <c r="K9" s="495">
        <f>+รวมโอนเงินกองทุน!K9/1000000</f>
        <v>0.6</v>
      </c>
      <c r="L9" s="495">
        <f>+รวมโอนเงินกองทุน!L9/1000000</f>
        <v>1.4839188799999998</v>
      </c>
      <c r="M9" s="495">
        <f>+รวมโอนเงินกองทุน!M9/1000000</f>
        <v>2.15354621</v>
      </c>
      <c r="N9" s="479"/>
      <c r="O9" s="478">
        <v>4590000</v>
      </c>
      <c r="P9" s="383">
        <v>3000000</v>
      </c>
      <c r="Q9" s="480">
        <f t="shared" si="0"/>
        <v>-1590000</v>
      </c>
    </row>
    <row r="10" spans="1:17" s="486" customFormat="1" x14ac:dyDescent="0.35">
      <c r="A10" s="380" t="s">
        <v>106</v>
      </c>
      <c r="B10" s="495">
        <f>+รวมโอนเงินกองทุน!B10/1000000</f>
        <v>52.280963490000005</v>
      </c>
      <c r="C10" s="495">
        <f>+รวมโอนเงินกองทุน!C10/1000000</f>
        <v>64.384020200000009</v>
      </c>
      <c r="D10" s="495">
        <f>+รวมโอนเงินกองทุน!D10/1000000</f>
        <v>0</v>
      </c>
      <c r="E10" s="495">
        <f>+รวมโอนเงินกองทุน!E10/1000000</f>
        <v>0</v>
      </c>
      <c r="F10" s="495">
        <f>+รวมโอนเงินกองทุน!F10/1000000</f>
        <v>64.384020200000009</v>
      </c>
      <c r="G10" s="495">
        <f>+รวมโอนเงินกองทุน!G10/1000000</f>
        <v>48.762256439999994</v>
      </c>
      <c r="H10" s="495">
        <f>+รวมโอนเงินกองทุน!H10/1000000</f>
        <v>15.621763760000006</v>
      </c>
      <c r="I10" s="485"/>
      <c r="J10" s="495">
        <f>+รวมโอนเงินกองทุน!J10/1000000</f>
        <v>0.63493719999999998</v>
      </c>
      <c r="K10" s="495">
        <f>+รวมโอนเงินกองทุน!K10/1000000</f>
        <v>0</v>
      </c>
      <c r="L10" s="495">
        <f>+รวมโอนเงินกองทุน!L10/1000000</f>
        <v>51.898687889999998</v>
      </c>
      <c r="M10" s="495">
        <f>+รวมโอนเงินกองทุน!M10/1000000</f>
        <v>52.533625090000001</v>
      </c>
      <c r="N10" s="479"/>
      <c r="O10" s="478">
        <v>6270000</v>
      </c>
      <c r="P10" s="383">
        <v>5870000</v>
      </c>
      <c r="Q10" s="480">
        <f t="shared" si="0"/>
        <v>-400000</v>
      </c>
    </row>
    <row r="11" spans="1:17" s="486" customFormat="1" x14ac:dyDescent="0.35">
      <c r="A11" s="381" t="s">
        <v>108</v>
      </c>
      <c r="B11" s="495">
        <f>+รวมโอนเงินกองทุน!B11/1000000</f>
        <v>30.219293559999997</v>
      </c>
      <c r="C11" s="495">
        <f>+รวมโอนเงินกองทุน!C11/1000000</f>
        <v>29.690500409999995</v>
      </c>
      <c r="D11" s="495">
        <f>+รวมโอนเงินกองทุน!D11/1000000</f>
        <v>0</v>
      </c>
      <c r="E11" s="495">
        <f>+รวมโอนเงินกองทุน!E11/1000000</f>
        <v>0</v>
      </c>
      <c r="F11" s="495">
        <f>+รวมโอนเงินกองทุน!F11/1000000</f>
        <v>29.690500409999995</v>
      </c>
      <c r="G11" s="495">
        <f>+รวมโอนเงินกองทุน!G11/1000000</f>
        <v>30.219293559999997</v>
      </c>
      <c r="H11" s="495">
        <f>+รวมโอนเงินกองทุน!H11/1000000</f>
        <v>-0.52879315000000227</v>
      </c>
      <c r="I11" s="488"/>
      <c r="J11" s="495">
        <f>+รวมโอนเงินกองทุน!J11/1000000</f>
        <v>9.605967E-2</v>
      </c>
      <c r="K11" s="495">
        <f>+รวมโอนเงินกองทุน!K11/1000000</f>
        <v>0.3</v>
      </c>
      <c r="L11" s="495">
        <f>+รวมโอนเงินกองทุน!L11/1000000</f>
        <v>2.64000821</v>
      </c>
      <c r="M11" s="495">
        <f>+รวมโอนเงินกองทุน!M11/1000000</f>
        <v>3.0360678800000001</v>
      </c>
      <c r="N11" s="479"/>
      <c r="O11" s="478">
        <v>4920000</v>
      </c>
      <c r="P11" s="383">
        <v>1600000</v>
      </c>
      <c r="Q11" s="480">
        <f t="shared" si="0"/>
        <v>-3320000</v>
      </c>
    </row>
    <row r="12" spans="1:17" s="486" customFormat="1" x14ac:dyDescent="0.35">
      <c r="A12" s="380" t="s">
        <v>110</v>
      </c>
      <c r="B12" s="495">
        <f>+รวมโอนเงินกองทุน!B12/1000000</f>
        <v>29.930281739999998</v>
      </c>
      <c r="C12" s="495">
        <f>+รวมโอนเงินกองทุน!C12/1000000</f>
        <v>31.817649089999996</v>
      </c>
      <c r="D12" s="495">
        <f>+รวมโอนเงินกองทุน!D12/1000000</f>
        <v>0</v>
      </c>
      <c r="E12" s="495">
        <f>+รวมโอนเงินกองทุน!E12/1000000</f>
        <v>0</v>
      </c>
      <c r="F12" s="495">
        <f>+รวมโอนเงินกองทุน!F12/1000000</f>
        <v>31.817649089999996</v>
      </c>
      <c r="G12" s="495">
        <f>+รวมโอนเงินกองทุน!G12/1000000</f>
        <v>29.930281739999998</v>
      </c>
      <c r="H12" s="495">
        <f>+รวมโอนเงินกองทุน!H12/1000000</f>
        <v>1.8873673499999977</v>
      </c>
      <c r="I12" s="485"/>
      <c r="J12" s="495">
        <f>+รวมโอนเงินกองทุน!J12/1000000</f>
        <v>4.169867E-2</v>
      </c>
      <c r="K12" s="495">
        <f>+รวมโอนเงินกองทุน!K12/1000000</f>
        <v>0</v>
      </c>
      <c r="L12" s="495">
        <f>+รวมโอนเงินกองทุน!L12/1000000</f>
        <v>4.1268849100000002</v>
      </c>
      <c r="M12" s="495">
        <f>+รวมโอนเงินกองทุน!M12/1000000</f>
        <v>4.16858358</v>
      </c>
      <c r="N12" s="479"/>
      <c r="O12" s="478">
        <v>4590000</v>
      </c>
      <c r="P12" s="383">
        <v>4590000</v>
      </c>
      <c r="Q12" s="390">
        <f t="shared" si="0"/>
        <v>0</v>
      </c>
    </row>
    <row r="13" spans="1:17" s="486" customFormat="1" x14ac:dyDescent="0.35">
      <c r="A13" s="381" t="s">
        <v>112</v>
      </c>
      <c r="B13" s="495">
        <f>+รวมโอนเงินกองทุน!B13/1000000</f>
        <v>26.967062160000001</v>
      </c>
      <c r="C13" s="495">
        <f>+รวมโอนเงินกองทุน!C13/1000000</f>
        <v>31.403817610000001</v>
      </c>
      <c r="D13" s="495">
        <f>+รวมโอนเงินกองทุน!D13/1000000</f>
        <v>0</v>
      </c>
      <c r="E13" s="495">
        <f>+รวมโอนเงินกองทุน!E13/1000000</f>
        <v>0</v>
      </c>
      <c r="F13" s="495">
        <f>+รวมโอนเงินกองทุน!F13/1000000</f>
        <v>31.403817610000001</v>
      </c>
      <c r="G13" s="495">
        <f>+รวมโอนเงินกองทุน!G13/1000000</f>
        <v>26.967062160000001</v>
      </c>
      <c r="H13" s="495">
        <f>+รวมโอนเงินกองทุน!H13/1000000</f>
        <v>4.4367554499999988</v>
      </c>
      <c r="I13" s="485"/>
      <c r="J13" s="495">
        <f>+รวมโอนเงินกองทุน!J13/1000000</f>
        <v>7.8109330000000005E-2</v>
      </c>
      <c r="K13" s="495">
        <f>+รวมโอนเงินกองทุน!K13/1000000</f>
        <v>0</v>
      </c>
      <c r="L13" s="495">
        <f>+รวมโอนเงินกองทุน!L13/1000000</f>
        <v>2.26312998</v>
      </c>
      <c r="M13" s="495">
        <f>+รวมโอนเงินกองทุน!M13/1000000</f>
        <v>2.3412393100000002</v>
      </c>
      <c r="N13" s="479"/>
      <c r="O13" s="478">
        <v>2250000</v>
      </c>
      <c r="P13" s="383">
        <v>2220000</v>
      </c>
      <c r="Q13" s="480">
        <f t="shared" si="0"/>
        <v>-30000</v>
      </c>
    </row>
    <row r="14" spans="1:17" s="486" customFormat="1" x14ac:dyDescent="0.35">
      <c r="A14" s="380" t="s">
        <v>114</v>
      </c>
      <c r="B14" s="495">
        <f>+รวมโอนเงินกองทุน!B14/1000000</f>
        <v>26.189075079999999</v>
      </c>
      <c r="C14" s="495">
        <f>+รวมโอนเงินกองทุน!C14/1000000</f>
        <v>31.125917879999996</v>
      </c>
      <c r="D14" s="495">
        <f>+รวมโอนเงินกองทุน!D14/1000000</f>
        <v>0</v>
      </c>
      <c r="E14" s="495">
        <f>+รวมโอนเงินกองทุน!E14/1000000</f>
        <v>0</v>
      </c>
      <c r="F14" s="495">
        <f>+รวมโอนเงินกองทุน!F14/1000000</f>
        <v>31.125917879999996</v>
      </c>
      <c r="G14" s="495">
        <f>+รวมโอนเงินกองทุน!G14/1000000</f>
        <v>26.189075079999999</v>
      </c>
      <c r="H14" s="495">
        <f>+รวมโอนเงินกองทุน!H14/1000000</f>
        <v>4.9368427999999973</v>
      </c>
      <c r="I14" s="485"/>
      <c r="J14" s="495">
        <f>+รวมโอนเงินกองทุน!J14/1000000</f>
        <v>0.15067666999999998</v>
      </c>
      <c r="K14" s="495">
        <f>+รวมโอนเงินกองทุน!K14/1000000</f>
        <v>0</v>
      </c>
      <c r="L14" s="495">
        <f>+รวมโอนเงินกองทุน!L14/1000000</f>
        <v>2.8188919100000001</v>
      </c>
      <c r="M14" s="495">
        <f>+รวมโอนเงินกองทุน!M14/1000000</f>
        <v>2.9695685800000002</v>
      </c>
      <c r="N14" s="479"/>
      <c r="O14" s="478">
        <v>2610000</v>
      </c>
      <c r="P14" s="383">
        <v>2610000</v>
      </c>
      <c r="Q14" s="390">
        <f t="shared" si="0"/>
        <v>0</v>
      </c>
    </row>
    <row r="15" spans="1:17" s="486" customFormat="1" x14ac:dyDescent="0.35">
      <c r="A15" s="381" t="s">
        <v>116</v>
      </c>
      <c r="B15" s="495">
        <f>+รวมโอนเงินกองทุน!B15/1000000</f>
        <v>49.50842437</v>
      </c>
      <c r="C15" s="495">
        <f>+รวมโอนเงินกองทุน!C15/1000000</f>
        <v>56.533171159999995</v>
      </c>
      <c r="D15" s="495">
        <f>+รวมโอนเงินกองทุน!D15/1000000</f>
        <v>0</v>
      </c>
      <c r="E15" s="495">
        <f>+รวมโอนเงินกองทุน!E15/1000000</f>
        <v>0</v>
      </c>
      <c r="F15" s="495">
        <f>+รวมโอนเงินกองทุน!F15/1000000</f>
        <v>56.533171159999995</v>
      </c>
      <c r="G15" s="495">
        <f>+รวมโอนเงินกองทุน!G15/1000000</f>
        <v>49.50842437</v>
      </c>
      <c r="H15" s="495">
        <f>+รวมโอนเงินกองทุน!H15/1000000</f>
        <v>7.0247467899999991</v>
      </c>
      <c r="I15" s="485"/>
      <c r="J15" s="495">
        <f>+รวมโอนเงินกองทุน!J15/1000000</f>
        <v>9.2314670000000001E-2</v>
      </c>
      <c r="K15" s="495">
        <f>+รวมโอนเงินกองทุน!K15/1000000</f>
        <v>0.05</v>
      </c>
      <c r="L15" s="495">
        <f>+รวมโอนเงินกองทุน!L15/1000000</f>
        <v>7.6338784799999999</v>
      </c>
      <c r="M15" s="495">
        <f>+รวมโอนเงินกองทุน!M15/1000000</f>
        <v>7.7761931499999992</v>
      </c>
      <c r="N15" s="479"/>
      <c r="O15" s="478">
        <v>3300000</v>
      </c>
      <c r="P15" s="383">
        <v>3700000</v>
      </c>
      <c r="Q15" s="390">
        <f t="shared" si="0"/>
        <v>400000</v>
      </c>
    </row>
    <row r="16" spans="1:17" s="486" customFormat="1" x14ac:dyDescent="0.35">
      <c r="A16" s="380" t="s">
        <v>118</v>
      </c>
      <c r="B16" s="495">
        <f>+รวมโอนเงินกองทุน!B16/1000000</f>
        <v>15.52625784</v>
      </c>
      <c r="C16" s="495">
        <f>+รวมโอนเงินกองทุน!C16/1000000</f>
        <v>17.758787950000002</v>
      </c>
      <c r="D16" s="495">
        <f>+รวมโอนเงินกองทุน!D16/1000000</f>
        <v>0</v>
      </c>
      <c r="E16" s="495">
        <f>+รวมโอนเงินกองทุน!E16/1000000</f>
        <v>0</v>
      </c>
      <c r="F16" s="495">
        <f>+รวมโอนเงินกองทุน!F16/1000000</f>
        <v>17.758787950000002</v>
      </c>
      <c r="G16" s="495">
        <f>+รวมโอนเงินกองทุน!G16/1000000</f>
        <v>15.52625784</v>
      </c>
      <c r="H16" s="495">
        <f>+รวมโอนเงินกองทุน!H16/1000000</f>
        <v>2.232530110000003</v>
      </c>
      <c r="I16" s="485"/>
      <c r="J16" s="495">
        <f>+รวมโอนเงินกองทุน!J16/1000000</f>
        <v>2.5078E-2</v>
      </c>
      <c r="K16" s="495">
        <f>+รวมโอนเงินกองทุน!K16/1000000</f>
        <v>0</v>
      </c>
      <c r="L16" s="495">
        <f>+รวมโอนเงินกองทุน!L16/1000000</f>
        <v>1.38809</v>
      </c>
      <c r="M16" s="495">
        <f>+รวมโอนเงินกองทุน!M16/1000000</f>
        <v>1.413168</v>
      </c>
      <c r="N16" s="479"/>
      <c r="O16" s="478">
        <v>1830000</v>
      </c>
      <c r="P16" s="383">
        <v>489511.35</v>
      </c>
      <c r="Q16" s="480">
        <f t="shared" si="0"/>
        <v>-1340488.6499999999</v>
      </c>
    </row>
    <row r="17" spans="1:17" s="486" customFormat="1" x14ac:dyDescent="0.35">
      <c r="A17" s="381" t="s">
        <v>120</v>
      </c>
      <c r="B17" s="495">
        <f>+รวมโอนเงินกองทุน!B17/1000000</f>
        <v>31.589986920000001</v>
      </c>
      <c r="C17" s="495">
        <f>+รวมโอนเงินกองทุน!C17/1000000</f>
        <v>34.613184479999987</v>
      </c>
      <c r="D17" s="495">
        <f>+รวมโอนเงินกองทุน!D17/1000000</f>
        <v>0</v>
      </c>
      <c r="E17" s="495">
        <f>+รวมโอนเงินกองทุน!E17/1000000</f>
        <v>0</v>
      </c>
      <c r="F17" s="495">
        <f>+รวมโอนเงินกองทุน!F17/1000000</f>
        <v>34.613184479999987</v>
      </c>
      <c r="G17" s="495">
        <f>+รวมโอนเงินกองทุน!G17/1000000</f>
        <v>31.589986920000001</v>
      </c>
      <c r="H17" s="495">
        <f>+รวมโอนเงินกองทุน!H17/1000000</f>
        <v>3.0231975599999874</v>
      </c>
      <c r="I17" s="485"/>
      <c r="J17" s="495">
        <f>+รวมโอนเงินกองทุน!J17/1000000</f>
        <v>0.22702166000000001</v>
      </c>
      <c r="K17" s="495">
        <f>+รวมโอนเงินกองทุน!K17/1000000</f>
        <v>0</v>
      </c>
      <c r="L17" s="495">
        <f>+รวมโอนเงินกองทุน!L17/1000000</f>
        <v>44.746802480000007</v>
      </c>
      <c r="M17" s="495">
        <f>+รวมโอนเงินกองทุน!M17/1000000</f>
        <v>44.973824139999998</v>
      </c>
      <c r="N17" s="479"/>
      <c r="O17" s="478">
        <v>3780000</v>
      </c>
      <c r="P17" s="383">
        <v>3780000</v>
      </c>
      <c r="Q17" s="480">
        <f t="shared" si="0"/>
        <v>0</v>
      </c>
    </row>
    <row r="18" spans="1:17" s="486" customFormat="1" x14ac:dyDescent="0.35">
      <c r="A18" s="380" t="s">
        <v>122</v>
      </c>
      <c r="B18" s="495">
        <f>+รวมโอนเงินกองทุน!B18/1000000</f>
        <v>14.69048899</v>
      </c>
      <c r="C18" s="495">
        <f>+รวมโอนเงินกองทุน!C18/1000000</f>
        <v>20.105288460000001</v>
      </c>
      <c r="D18" s="495">
        <f>+รวมโอนเงินกองทุน!D18/1000000</f>
        <v>0.5</v>
      </c>
      <c r="E18" s="495">
        <f>+รวมโอนเงินกองทุน!E18/1000000</f>
        <v>0</v>
      </c>
      <c r="F18" s="495">
        <f>+รวมโอนเงินกองทุน!F18/1000000</f>
        <v>20.605288460000001</v>
      </c>
      <c r="G18" s="495">
        <f>+รวมโอนเงินกองทุน!G18/1000000</f>
        <v>14.69048899</v>
      </c>
      <c r="H18" s="495">
        <f>+รวมโอนเงินกองทุน!H18/1000000</f>
        <v>5.9147994700000011</v>
      </c>
      <c r="I18" s="485"/>
      <c r="J18" s="495">
        <f>+รวมโอนเงินกองทุน!J18/1000000</f>
        <v>3.2932000000000003E-2</v>
      </c>
      <c r="K18" s="495">
        <f>+รวมโอนเงินกองทุน!K18/1000000</f>
        <v>1.2</v>
      </c>
      <c r="L18" s="495">
        <f>+รวมโอนเงินกองทุน!L18/1000000</f>
        <v>1.9059349699999999</v>
      </c>
      <c r="M18" s="495">
        <f>+รวมโอนเงินกองทุน!M18/1000000</f>
        <v>3.1388669699999996</v>
      </c>
      <c r="N18" s="479"/>
      <c r="O18" s="478">
        <v>3630000</v>
      </c>
      <c r="P18" s="383">
        <v>3825880</v>
      </c>
      <c r="Q18" s="480">
        <f t="shared" si="0"/>
        <v>195880</v>
      </c>
    </row>
    <row r="19" spans="1:17" s="486" customFormat="1" x14ac:dyDescent="0.35">
      <c r="A19" s="381" t="s">
        <v>124</v>
      </c>
      <c r="B19" s="495">
        <f>+รวมโอนเงินกองทุน!B19/1000000</f>
        <v>15.343835240000001</v>
      </c>
      <c r="C19" s="495">
        <f>+รวมโอนเงินกองทุน!C19/1000000</f>
        <v>16.71010287</v>
      </c>
      <c r="D19" s="495">
        <f>+รวมโอนเงินกองทุน!D19/1000000</f>
        <v>0</v>
      </c>
      <c r="E19" s="495">
        <f>+รวมโอนเงินกองทุน!E19/1000000</f>
        <v>0</v>
      </c>
      <c r="F19" s="495">
        <f>+รวมโอนเงินกองทุน!F19/1000000</f>
        <v>16.71010287</v>
      </c>
      <c r="G19" s="495">
        <f>+รวมโอนเงินกองทุน!G19/1000000</f>
        <v>15.343835240000001</v>
      </c>
      <c r="H19" s="495">
        <f>+รวมโอนเงินกองทุน!H19/1000000</f>
        <v>1.3662676300000007</v>
      </c>
      <c r="I19" s="485"/>
      <c r="J19" s="495">
        <f>+รวมโอนเงินกองทุน!J19/1000000</f>
        <v>2.0846330000000003E-2</v>
      </c>
      <c r="K19" s="495">
        <f>+รวมโอนเงินกองทุน!K19/1000000</f>
        <v>0.1</v>
      </c>
      <c r="L19" s="495">
        <f>+รวมโอนเงินกองทุน!L19/1000000</f>
        <v>0.72346500000000002</v>
      </c>
      <c r="M19" s="495">
        <f>+รวมโอนเงินกองทุน!M19/1000000</f>
        <v>0.84431132999999992</v>
      </c>
      <c r="N19" s="479"/>
      <c r="O19" s="478">
        <v>1200000</v>
      </c>
      <c r="P19" s="383">
        <v>800000</v>
      </c>
      <c r="Q19" s="480">
        <f t="shared" si="0"/>
        <v>-400000</v>
      </c>
    </row>
    <row r="20" spans="1:17" x14ac:dyDescent="0.35">
      <c r="A20" s="489" t="s">
        <v>262</v>
      </c>
      <c r="B20" s="495">
        <f>+รวมโอนเงินกองทุน!B20/1000000</f>
        <v>628.76065975000017</v>
      </c>
      <c r="C20" s="495">
        <f>+รวมโอนเงินกองทุน!C20/1000000</f>
        <v>737.80013303999999</v>
      </c>
      <c r="D20" s="495">
        <f>+รวมโอนเงินกองทุน!D20/1000000</f>
        <v>4.25</v>
      </c>
      <c r="E20" s="495">
        <f>+รวมโอนเงินกองทุน!E20/1000000</f>
        <v>2</v>
      </c>
      <c r="F20" s="495">
        <f>+รวมโอนเงินกองทุน!F20/1000000</f>
        <v>744.05013303999999</v>
      </c>
      <c r="G20" s="495">
        <f>+รวมโอนเงินกองทุน!G20/1000000</f>
        <v>625.24195270000007</v>
      </c>
      <c r="H20" s="495">
        <f>+รวมโอนเงินกองทุน!H20/1000000</f>
        <v>118.80818033999998</v>
      </c>
      <c r="I20" s="492"/>
      <c r="J20" s="495">
        <f>+รวมโอนเงินกองทุน!J20/1000000</f>
        <v>33.999999999999993</v>
      </c>
      <c r="K20" s="495">
        <f>+รวมโอนเงินกองทุน!K20/1000000</f>
        <v>2.4500000000000002</v>
      </c>
      <c r="L20" s="495">
        <f>+รวมโอนเงินกองทุน!L20/1000000</f>
        <v>271.57661443000001</v>
      </c>
      <c r="M20" s="495">
        <f>+รวมโอนเงินกองทุน!M20/1000000</f>
        <v>308.02661443</v>
      </c>
      <c r="N20" s="479"/>
      <c r="O20" s="500">
        <f>SUM(O4:O19)</f>
        <v>63990000</v>
      </c>
      <c r="P20" s="500">
        <f>SUM(P4:P19)</f>
        <v>53439399.25</v>
      </c>
      <c r="Q20" s="239">
        <f t="shared" si="0"/>
        <v>-10550600.75</v>
      </c>
    </row>
  </sheetData>
  <mergeCells count="8">
    <mergeCell ref="P2:P3"/>
    <mergeCell ref="Q2:Q3"/>
    <mergeCell ref="A2:A3"/>
    <mergeCell ref="J2:J3"/>
    <mergeCell ref="K2:K3"/>
    <mergeCell ref="L2:L3"/>
    <mergeCell ref="M2:M3"/>
    <mergeCell ref="O2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CL20"/>
  <sheetViews>
    <sheetView zoomScale="80" zoomScaleNormal="80" workbookViewId="0">
      <pane xSplit="1" ySplit="2" topLeftCell="BZ3" activePane="bottomRight" state="frozen"/>
      <selection pane="topRight" activeCell="B1" sqref="B1"/>
      <selection pane="bottomLeft" activeCell="A3" sqref="A3"/>
      <selection pane="bottomRight" activeCell="CK2" sqref="CK2:CK19"/>
    </sheetView>
  </sheetViews>
  <sheetFormatPr defaultRowHeight="22.5" x14ac:dyDescent="0.35"/>
  <cols>
    <col min="1" max="1" width="20.75" bestFit="1" customWidth="1"/>
    <col min="2" max="2" width="16.625" customWidth="1"/>
    <col min="3" max="3" width="16.375" bestFit="1" customWidth="1"/>
    <col min="4" max="4" width="19.25" bestFit="1" customWidth="1"/>
    <col min="5" max="5" width="17.625" bestFit="1" customWidth="1"/>
    <col min="6" max="6" width="16.375" bestFit="1" customWidth="1"/>
    <col min="8" max="8" width="19.25" bestFit="1" customWidth="1"/>
    <col min="9" max="9" width="16.375" bestFit="1" customWidth="1"/>
    <col min="10" max="10" width="20.5" bestFit="1" customWidth="1"/>
    <col min="11" max="11" width="16" customWidth="1"/>
    <col min="12" max="12" width="16.375" bestFit="1" customWidth="1"/>
    <col min="14" max="14" width="15.625" customWidth="1"/>
    <col min="15" max="15" width="16.375" bestFit="1" customWidth="1"/>
    <col min="16" max="16" width="16" customWidth="1"/>
    <col min="17" max="17" width="15.25" bestFit="1" customWidth="1"/>
    <col min="18" max="18" width="16.375" bestFit="1" customWidth="1"/>
    <col min="20" max="20" width="15.25" bestFit="1" customWidth="1"/>
    <col min="21" max="21" width="16.375" bestFit="1" customWidth="1"/>
    <col min="22" max="23" width="15.25" bestFit="1" customWidth="1"/>
    <col min="24" max="24" width="16.375" bestFit="1" customWidth="1"/>
    <col min="26" max="26" width="15.25" bestFit="1" customWidth="1"/>
    <col min="27" max="27" width="16.375" bestFit="1" customWidth="1"/>
    <col min="28" max="29" width="15.25" bestFit="1" customWidth="1"/>
    <col min="30" max="30" width="16.375" bestFit="1" customWidth="1"/>
    <col min="32" max="32" width="15.25" bestFit="1" customWidth="1"/>
    <col min="33" max="33" width="16.375" bestFit="1" customWidth="1"/>
    <col min="34" max="35" width="15.25" bestFit="1" customWidth="1"/>
    <col min="36" max="36" width="16.375" bestFit="1" customWidth="1"/>
    <col min="38" max="38" width="16.125" customWidth="1"/>
    <col min="39" max="39" width="16.375" bestFit="1" customWidth="1"/>
    <col min="40" max="40" width="15" customWidth="1"/>
    <col min="41" max="41" width="15.25" bestFit="1" customWidth="1"/>
    <col min="42" max="42" width="16.375" bestFit="1" customWidth="1"/>
    <col min="44" max="44" width="16.125" customWidth="1"/>
    <col min="45" max="45" width="16.375" bestFit="1" customWidth="1"/>
    <col min="46" max="47" width="15.25" bestFit="1" customWidth="1"/>
    <col min="48" max="48" width="16.375" bestFit="1" customWidth="1"/>
    <col min="50" max="50" width="16.125" customWidth="1"/>
    <col min="51" max="51" width="16.375" bestFit="1" customWidth="1"/>
    <col min="52" max="52" width="16.375" customWidth="1"/>
    <col min="53" max="54" width="15.25" bestFit="1" customWidth="1"/>
    <col min="55" max="55" width="16.375" bestFit="1" customWidth="1"/>
    <col min="57" max="57" width="15.625" bestFit="1" customWidth="1"/>
    <col min="58" max="59" width="16.375" bestFit="1" customWidth="1"/>
    <col min="60" max="60" width="15.625" bestFit="1" customWidth="1"/>
    <col min="61" max="61" width="16" bestFit="1" customWidth="1"/>
    <col min="63" max="63" width="15.625" bestFit="1" customWidth="1"/>
    <col min="64" max="65" width="16.375" bestFit="1" customWidth="1"/>
    <col min="66" max="66" width="15.625" bestFit="1" customWidth="1"/>
    <col min="67" max="67" width="16" bestFit="1" customWidth="1"/>
    <col min="68" max="75" width="16" style="36" customWidth="1"/>
    <col min="76" max="76" width="15.625" bestFit="1" customWidth="1"/>
    <col min="77" max="78" width="16.375" bestFit="1" customWidth="1"/>
    <col min="79" max="79" width="15.625" bestFit="1" customWidth="1"/>
    <col min="80" max="80" width="16" bestFit="1" customWidth="1"/>
    <col min="81" max="81" width="16" style="34" customWidth="1"/>
    <col min="82" max="82" width="15.625" bestFit="1" customWidth="1"/>
    <col min="83" max="84" width="16.375" bestFit="1" customWidth="1"/>
    <col min="85" max="85" width="15.625" bestFit="1" customWidth="1"/>
    <col min="86" max="86" width="16" bestFit="1" customWidth="1"/>
    <col min="87" max="87" width="16" style="36" customWidth="1"/>
    <col min="88" max="88" width="15.875" bestFit="1" customWidth="1"/>
    <col min="89" max="89" width="16.375" bestFit="1" customWidth="1"/>
    <col min="90" max="90" width="16.875" bestFit="1" customWidth="1"/>
  </cols>
  <sheetData>
    <row r="1" spans="1:90" x14ac:dyDescent="0.35">
      <c r="A1" t="s">
        <v>2347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F1" s="2" t="s">
        <v>19</v>
      </c>
      <c r="AG1" s="2" t="s">
        <v>20</v>
      </c>
      <c r="AH1" s="2" t="s">
        <v>21</v>
      </c>
      <c r="AI1" s="2" t="s">
        <v>22</v>
      </c>
      <c r="AJ1" s="2" t="s">
        <v>23</v>
      </c>
      <c r="AL1" s="2" t="s">
        <v>19</v>
      </c>
      <c r="AM1" s="2" t="s">
        <v>20</v>
      </c>
      <c r="AN1" s="2" t="s">
        <v>21</v>
      </c>
      <c r="AO1" s="2" t="s">
        <v>22</v>
      </c>
      <c r="AP1" s="2" t="s">
        <v>23</v>
      </c>
      <c r="AR1" s="2" t="s">
        <v>19</v>
      </c>
      <c r="AS1" s="2" t="s">
        <v>20</v>
      </c>
      <c r="AT1" s="2" t="s">
        <v>21</v>
      </c>
      <c r="AU1" s="2" t="s">
        <v>22</v>
      </c>
      <c r="AV1" s="2" t="s">
        <v>23</v>
      </c>
      <c r="AX1" s="2" t="s">
        <v>19</v>
      </c>
      <c r="AY1" s="2" t="s">
        <v>20</v>
      </c>
      <c r="AZ1" s="2" t="s">
        <v>2280</v>
      </c>
      <c r="BA1" s="2" t="s">
        <v>21</v>
      </c>
      <c r="BB1" s="2" t="s">
        <v>22</v>
      </c>
      <c r="BC1" s="2" t="s">
        <v>2281</v>
      </c>
      <c r="BE1" s="2" t="s">
        <v>19</v>
      </c>
      <c r="BF1" s="2" t="s">
        <v>20</v>
      </c>
      <c r="BG1" s="2" t="s">
        <v>21</v>
      </c>
      <c r="BH1" s="2" t="s">
        <v>22</v>
      </c>
      <c r="BI1" s="2" t="s">
        <v>23</v>
      </c>
      <c r="BK1" s="2" t="s">
        <v>19</v>
      </c>
      <c r="BL1" s="2" t="s">
        <v>20</v>
      </c>
      <c r="BM1" s="2" t="s">
        <v>21</v>
      </c>
      <c r="BN1" s="2" t="s">
        <v>22</v>
      </c>
      <c r="BO1" s="2" t="s">
        <v>23</v>
      </c>
      <c r="BP1" s="106"/>
      <c r="BQ1" s="2" t="s">
        <v>19</v>
      </c>
      <c r="BR1" s="2" t="s">
        <v>20</v>
      </c>
      <c r="BS1" s="2" t="s">
        <v>21</v>
      </c>
      <c r="BT1" s="106" t="s">
        <v>2338</v>
      </c>
      <c r="BU1" s="2" t="s">
        <v>2343</v>
      </c>
      <c r="BV1" s="2" t="s">
        <v>2345</v>
      </c>
      <c r="BW1" s="106"/>
      <c r="BX1" s="2" t="s">
        <v>19</v>
      </c>
      <c r="BY1" s="2" t="s">
        <v>20</v>
      </c>
      <c r="BZ1" s="2" t="s">
        <v>21</v>
      </c>
      <c r="CA1" s="2" t="s">
        <v>22</v>
      </c>
      <c r="CB1" s="2" t="s">
        <v>23</v>
      </c>
      <c r="CC1" s="120"/>
      <c r="CD1" s="2" t="s">
        <v>19</v>
      </c>
      <c r="CE1" s="2" t="s">
        <v>20</v>
      </c>
      <c r="CF1" s="2" t="s">
        <v>21</v>
      </c>
      <c r="CG1" s="2" t="s">
        <v>22</v>
      </c>
      <c r="CH1" s="2" t="s">
        <v>23</v>
      </c>
      <c r="CI1" s="106"/>
    </row>
    <row r="2" spans="1:90" s="1" customFormat="1" ht="90" x14ac:dyDescent="0.35">
      <c r="A2" s="10" t="s">
        <v>0</v>
      </c>
      <c r="B2" s="5" t="s">
        <v>265</v>
      </c>
      <c r="C2" s="5" t="s">
        <v>17</v>
      </c>
      <c r="D2" s="5" t="s">
        <v>266</v>
      </c>
      <c r="E2" s="5" t="s">
        <v>267</v>
      </c>
      <c r="F2" s="5" t="s">
        <v>18</v>
      </c>
      <c r="H2" s="7" t="s">
        <v>268</v>
      </c>
      <c r="I2" s="7" t="s">
        <v>17</v>
      </c>
      <c r="J2" s="7" t="s">
        <v>269</v>
      </c>
      <c r="K2" s="7" t="s">
        <v>270</v>
      </c>
      <c r="L2" s="7" t="s">
        <v>18</v>
      </c>
      <c r="N2" s="9" t="s">
        <v>271</v>
      </c>
      <c r="O2" s="9" t="s">
        <v>17</v>
      </c>
      <c r="P2" s="9" t="s">
        <v>272</v>
      </c>
      <c r="Q2" s="9" t="s">
        <v>273</v>
      </c>
      <c r="R2" s="9" t="s">
        <v>18</v>
      </c>
      <c r="T2" s="35" t="s">
        <v>274</v>
      </c>
      <c r="U2" s="35" t="s">
        <v>17</v>
      </c>
      <c r="V2" s="35" t="s">
        <v>275</v>
      </c>
      <c r="W2" s="35" t="s">
        <v>276</v>
      </c>
      <c r="X2" s="35" t="s">
        <v>18</v>
      </c>
      <c r="Z2" s="37" t="s">
        <v>277</v>
      </c>
      <c r="AA2" s="37" t="s">
        <v>17</v>
      </c>
      <c r="AB2" s="37" t="s">
        <v>278</v>
      </c>
      <c r="AC2" s="37" t="s">
        <v>279</v>
      </c>
      <c r="AD2" s="37" t="s">
        <v>18</v>
      </c>
      <c r="AF2" s="42" t="s">
        <v>280</v>
      </c>
      <c r="AG2" s="42" t="s">
        <v>17</v>
      </c>
      <c r="AH2" s="42" t="s">
        <v>281</v>
      </c>
      <c r="AI2" s="42" t="s">
        <v>282</v>
      </c>
      <c r="AJ2" s="42" t="s">
        <v>18</v>
      </c>
      <c r="AL2" s="54" t="s">
        <v>283</v>
      </c>
      <c r="AM2" s="54" t="s">
        <v>17</v>
      </c>
      <c r="AN2" s="54" t="s">
        <v>284</v>
      </c>
      <c r="AO2" s="54" t="s">
        <v>285</v>
      </c>
      <c r="AP2" s="54" t="s">
        <v>18</v>
      </c>
      <c r="AR2" s="37" t="s">
        <v>286</v>
      </c>
      <c r="AS2" s="37" t="s">
        <v>17</v>
      </c>
      <c r="AT2" s="37" t="s">
        <v>287</v>
      </c>
      <c r="AU2" s="37" t="s">
        <v>288</v>
      </c>
      <c r="AV2" s="37" t="s">
        <v>18</v>
      </c>
      <c r="AX2" s="351" t="s">
        <v>2362</v>
      </c>
      <c r="AY2" s="351" t="s">
        <v>2361</v>
      </c>
      <c r="AZ2" s="351" t="s">
        <v>2360</v>
      </c>
      <c r="BA2" s="351" t="s">
        <v>287</v>
      </c>
      <c r="BB2" s="351" t="s">
        <v>288</v>
      </c>
      <c r="BC2" s="351" t="s">
        <v>2346</v>
      </c>
      <c r="BE2" s="55" t="s">
        <v>2282</v>
      </c>
      <c r="BF2" s="55" t="s">
        <v>17</v>
      </c>
      <c r="BG2" s="55" t="s">
        <v>2283</v>
      </c>
      <c r="BH2" s="55" t="s">
        <v>2284</v>
      </c>
      <c r="BI2" s="55" t="s">
        <v>18</v>
      </c>
      <c r="BK2" s="104" t="s">
        <v>289</v>
      </c>
      <c r="BL2" s="104" t="s">
        <v>17</v>
      </c>
      <c r="BM2" s="104" t="s">
        <v>290</v>
      </c>
      <c r="BN2" s="104" t="s">
        <v>291</v>
      </c>
      <c r="BO2" s="104" t="s">
        <v>18</v>
      </c>
      <c r="BP2" s="107"/>
      <c r="BQ2" s="332" t="s">
        <v>2339</v>
      </c>
      <c r="BR2" s="104" t="s">
        <v>2340</v>
      </c>
      <c r="BS2" s="332" t="s">
        <v>2341</v>
      </c>
      <c r="BT2" s="332" t="s">
        <v>2342</v>
      </c>
      <c r="BU2" s="333" t="s">
        <v>2344</v>
      </c>
      <c r="BV2" s="332" t="s">
        <v>2346</v>
      </c>
      <c r="BW2" s="107"/>
      <c r="BX2" s="109" t="s">
        <v>292</v>
      </c>
      <c r="BY2" s="109" t="s">
        <v>17</v>
      </c>
      <c r="BZ2" s="109" t="s">
        <v>293</v>
      </c>
      <c r="CA2" s="109" t="s">
        <v>294</v>
      </c>
      <c r="CB2" s="109" t="s">
        <v>18</v>
      </c>
      <c r="CC2" s="107"/>
      <c r="CD2" s="255" t="s">
        <v>295</v>
      </c>
      <c r="CE2" s="255" t="s">
        <v>17</v>
      </c>
      <c r="CF2" s="255" t="s">
        <v>296</v>
      </c>
      <c r="CG2" s="255" t="s">
        <v>297</v>
      </c>
      <c r="CH2" s="255" t="s">
        <v>18</v>
      </c>
      <c r="CI2" s="107"/>
      <c r="CJ2" s="245" t="s">
        <v>2229</v>
      </c>
      <c r="CK2" s="115" t="s">
        <v>126</v>
      </c>
      <c r="CL2" s="104" t="s">
        <v>263</v>
      </c>
    </row>
    <row r="3" spans="1:90" x14ac:dyDescent="0.35">
      <c r="A3" s="3" t="s">
        <v>1</v>
      </c>
      <c r="B3" s="6">
        <v>10208420.15</v>
      </c>
      <c r="C3" s="6">
        <v>159400325.41</v>
      </c>
      <c r="D3" s="6">
        <v>10208420.15</v>
      </c>
      <c r="E3" s="46">
        <f>+B3-D3</f>
        <v>0</v>
      </c>
      <c r="F3" s="8">
        <f>+C3-D3</f>
        <v>149191905.25999999</v>
      </c>
      <c r="H3" s="6">
        <v>20036312.280000001</v>
      </c>
      <c r="I3" s="8">
        <v>149191905.25999999</v>
      </c>
      <c r="J3" s="6">
        <v>13562900.48</v>
      </c>
      <c r="K3" s="46">
        <f>+H3-J3</f>
        <v>6473411.8000000007</v>
      </c>
      <c r="L3" s="6">
        <f>+I3-J3</f>
        <v>135629004.78</v>
      </c>
      <c r="N3" s="6">
        <v>42013829.57</v>
      </c>
      <c r="O3" s="8">
        <v>135629004.78</v>
      </c>
      <c r="P3" s="6">
        <v>13562900.48</v>
      </c>
      <c r="Q3" s="46">
        <f>+N3-P3</f>
        <v>28450929.09</v>
      </c>
      <c r="R3" s="6">
        <f>+O3-P3</f>
        <v>122066104.3</v>
      </c>
      <c r="T3" s="6">
        <v>30538774.829999998</v>
      </c>
      <c r="U3" s="8">
        <v>122066104.3</v>
      </c>
      <c r="V3" s="6">
        <v>13562900.48</v>
      </c>
      <c r="W3" s="46">
        <f>+T3-V3</f>
        <v>16975874.349999998</v>
      </c>
      <c r="X3" s="6">
        <f>+U3-V3</f>
        <v>108503203.81999999</v>
      </c>
      <c r="Z3" s="6">
        <v>15503714.42</v>
      </c>
      <c r="AA3" s="8">
        <v>108503203.81999999</v>
      </c>
      <c r="AB3" s="6">
        <v>13562900.48</v>
      </c>
      <c r="AC3" s="46">
        <f>+Z3-AB3</f>
        <v>1940813.9399999995</v>
      </c>
      <c r="AD3" s="6">
        <f>+AA3-AB3</f>
        <v>94940303.339999989</v>
      </c>
      <c r="AF3" s="6">
        <v>22309031.010000002</v>
      </c>
      <c r="AG3" s="8">
        <v>94940303.340000004</v>
      </c>
      <c r="AH3" s="6">
        <v>13562900.48</v>
      </c>
      <c r="AI3" s="46">
        <f>+AF3-AH3</f>
        <v>8746130.5300000012</v>
      </c>
      <c r="AJ3" s="6">
        <f>+AG3-AH3</f>
        <v>81377402.859999999</v>
      </c>
      <c r="AL3" s="6">
        <v>19752848.300000001</v>
      </c>
      <c r="AM3" s="8">
        <v>81377402.859999999</v>
      </c>
      <c r="AN3" s="6">
        <v>13562900.48</v>
      </c>
      <c r="AO3" s="46">
        <f>+AL3-AN3</f>
        <v>6189947.8200000003</v>
      </c>
      <c r="AP3" s="6">
        <f>+AM3-AN3</f>
        <v>67814502.379999995</v>
      </c>
      <c r="AR3" s="6">
        <v>17523765.23</v>
      </c>
      <c r="AS3" s="8">
        <v>67814502.379999995</v>
      </c>
      <c r="AT3" s="6">
        <v>13562900.48</v>
      </c>
      <c r="AU3" s="46">
        <f>+AR3-AT3</f>
        <v>3960864.75</v>
      </c>
      <c r="AV3" s="6">
        <f>+AS3-AT3</f>
        <v>54251601.899999991</v>
      </c>
      <c r="AX3" s="6">
        <v>5654147.7699999996</v>
      </c>
      <c r="AY3" s="8">
        <v>54251601.899999999</v>
      </c>
      <c r="AZ3" s="8">
        <v>1118160.1000000001</v>
      </c>
      <c r="BA3" s="6">
        <v>1118160.1000000001</v>
      </c>
      <c r="BB3" s="46">
        <f>+AX3-BA3</f>
        <v>4535987.67</v>
      </c>
      <c r="BC3" s="6">
        <f>+AY3-AZ3</f>
        <v>53133441.799999997</v>
      </c>
      <c r="BE3" s="6">
        <v>26929367.27</v>
      </c>
      <c r="BF3" s="8">
        <v>53133441.799999997</v>
      </c>
      <c r="BG3" s="6">
        <v>13562900.48</v>
      </c>
      <c r="BH3" s="46">
        <f>+BE3-BG3</f>
        <v>13366466.789999999</v>
      </c>
      <c r="BI3" s="6">
        <f>+BF3-BG3</f>
        <v>39570541.319999993</v>
      </c>
      <c r="BK3" s="6">
        <v>12797941.91</v>
      </c>
      <c r="BL3" s="8">
        <v>39570541.32</v>
      </c>
      <c r="BM3" s="6">
        <v>12797941.91</v>
      </c>
      <c r="BN3" s="46">
        <f>+BK3-BM3</f>
        <v>0</v>
      </c>
      <c r="BO3" s="6">
        <f>+BL3-BM3</f>
        <v>26772599.41</v>
      </c>
      <c r="BP3" s="108"/>
      <c r="BQ3" s="113">
        <v>25339356.09</v>
      </c>
      <c r="BR3" s="113">
        <v>26772599.41</v>
      </c>
      <c r="BS3" s="113">
        <v>205878.51</v>
      </c>
      <c r="BT3" s="113">
        <v>205878.51</v>
      </c>
      <c r="BU3" s="46">
        <f>+BQ3-BT3</f>
        <v>25133477.579999998</v>
      </c>
      <c r="BV3" s="113">
        <f>+BR3-BT3</f>
        <v>26566720.899999999</v>
      </c>
      <c r="BW3" s="108"/>
      <c r="BX3" s="6">
        <v>14460270.279999999</v>
      </c>
      <c r="BY3" s="8">
        <v>26566720.899999999</v>
      </c>
      <c r="BZ3" s="6">
        <v>13945379.76</v>
      </c>
      <c r="CA3" s="46">
        <f>+BX3-BZ3</f>
        <v>514890.51999999955</v>
      </c>
      <c r="CB3" s="6">
        <f>+BY3-BZ3</f>
        <v>12621341.139999999</v>
      </c>
      <c r="CC3" s="108"/>
      <c r="CD3" s="6"/>
      <c r="CE3" s="8"/>
      <c r="CF3" s="6"/>
      <c r="CG3" s="46">
        <f>+CD3-CF3</f>
        <v>0</v>
      </c>
      <c r="CH3" s="6">
        <f>+CE3-CF3</f>
        <v>0</v>
      </c>
      <c r="CI3" s="108"/>
      <c r="CJ3" s="246">
        <f>+E3+K3+Q3+W3+AC3+AI3+AO3+AU3+BB3+BH3+BN3+BU3+CA3+CG3</f>
        <v>116288794.84</v>
      </c>
      <c r="CK3" s="116">
        <v>132711261.15000001</v>
      </c>
      <c r="CL3" s="118">
        <f>+CK3-CJ3</f>
        <v>16422466.310000002</v>
      </c>
    </row>
    <row r="4" spans="1:90" x14ac:dyDescent="0.35">
      <c r="A4" s="3" t="s">
        <v>2</v>
      </c>
      <c r="B4" s="6">
        <v>8925373.5</v>
      </c>
      <c r="C4" s="6">
        <v>52164522.57</v>
      </c>
      <c r="D4" s="6">
        <v>4347043.55</v>
      </c>
      <c r="E4" s="46">
        <f t="shared" ref="E4:E18" si="0">+B4-D4</f>
        <v>4578329.95</v>
      </c>
      <c r="F4" s="8">
        <f t="shared" ref="F4:F18" si="1">+C4-D4</f>
        <v>47817479.020000003</v>
      </c>
      <c r="H4" s="6">
        <v>6686939.6399999997</v>
      </c>
      <c r="I4" s="8">
        <v>47817479.020000003</v>
      </c>
      <c r="J4" s="6">
        <v>4347043.55</v>
      </c>
      <c r="K4" s="46">
        <f t="shared" ref="K4:K18" si="2">+H4-J4</f>
        <v>2339896.09</v>
      </c>
      <c r="L4" s="6">
        <f t="shared" ref="L4:L18" si="3">+I4-J4</f>
        <v>43470435.470000006</v>
      </c>
      <c r="N4" s="6">
        <v>8830985.6500000004</v>
      </c>
      <c r="O4" s="8">
        <v>43470435.469999999</v>
      </c>
      <c r="P4" s="6">
        <v>4347043.55</v>
      </c>
      <c r="Q4" s="46">
        <f t="shared" ref="Q4:Q11" si="4">+N4-P4</f>
        <v>4483942.1000000006</v>
      </c>
      <c r="R4" s="6">
        <f t="shared" ref="R4:R18" si="5">+O4-P4</f>
        <v>39123391.920000002</v>
      </c>
      <c r="T4" s="6">
        <v>7144789.9199999999</v>
      </c>
      <c r="U4" s="8">
        <v>39123391.920000002</v>
      </c>
      <c r="V4" s="6">
        <v>4347043.55</v>
      </c>
      <c r="W4" s="46">
        <f t="shared" ref="W4:W11" si="6">+T4-V4</f>
        <v>2797746.37</v>
      </c>
      <c r="X4" s="6">
        <f t="shared" ref="X4:X18" si="7">+U4-V4</f>
        <v>34776348.370000005</v>
      </c>
      <c r="Z4" s="6">
        <v>6276326.7599999998</v>
      </c>
      <c r="AA4" s="8">
        <v>34776348.369999997</v>
      </c>
      <c r="AB4" s="6">
        <v>4347043.55</v>
      </c>
      <c r="AC4" s="46">
        <f>+Z4-AB4</f>
        <v>1929283.21</v>
      </c>
      <c r="AD4" s="6">
        <f t="shared" ref="AD4:AD18" si="8">+AA4-AB4</f>
        <v>30429304.819999997</v>
      </c>
      <c r="AF4" s="6">
        <v>9031322.9800000004</v>
      </c>
      <c r="AG4" s="8">
        <v>30429304.82</v>
      </c>
      <c r="AH4" s="6">
        <v>4347043.55</v>
      </c>
      <c r="AI4" s="46">
        <f>+AF4-AH4</f>
        <v>4684279.4300000006</v>
      </c>
      <c r="AJ4" s="6">
        <f t="shared" ref="AJ4:AJ18" si="9">+AG4-AH4</f>
        <v>26082261.27</v>
      </c>
      <c r="AL4" s="6">
        <v>7078289.4299999997</v>
      </c>
      <c r="AM4" s="8">
        <v>26082261.27</v>
      </c>
      <c r="AN4" s="6">
        <v>4347043.55</v>
      </c>
      <c r="AO4" s="46">
        <f t="shared" ref="AO4:AO11" si="10">+AL4-AN4</f>
        <v>2731245.88</v>
      </c>
      <c r="AP4" s="6">
        <f t="shared" ref="AP4:AP18" si="11">+AM4-AN4</f>
        <v>21735217.719999999</v>
      </c>
      <c r="AR4" s="6">
        <v>5658211.5199999996</v>
      </c>
      <c r="AS4" s="8">
        <v>21735217.719999999</v>
      </c>
      <c r="AT4" s="6">
        <v>4347043.54</v>
      </c>
      <c r="AU4" s="46">
        <f t="shared" ref="AU4:AU11" si="12">+AR4-AT4</f>
        <v>1311167.9799999995</v>
      </c>
      <c r="AV4" s="6">
        <f t="shared" ref="AV4:AV18" si="13">+AS4-AT4</f>
        <v>17388174.18</v>
      </c>
      <c r="AX4" s="6">
        <v>2114539.13</v>
      </c>
      <c r="AY4" s="8">
        <v>17388174.18</v>
      </c>
      <c r="AZ4" s="8"/>
      <c r="BA4" s="6"/>
      <c r="BB4" s="46">
        <f t="shared" ref="BB4:BB11" si="14">+AX4-BA4</f>
        <v>2114539.13</v>
      </c>
      <c r="BC4" s="6">
        <f t="shared" ref="BC4:BC18" si="15">+AY4-AZ4</f>
        <v>17388174.18</v>
      </c>
      <c r="BE4" s="6">
        <v>7367872.8899999997</v>
      </c>
      <c r="BF4" s="8">
        <v>17388174.18</v>
      </c>
      <c r="BG4" s="6">
        <v>4347043.55</v>
      </c>
      <c r="BH4" s="46">
        <f t="shared" ref="BH4:BH11" si="16">+BE4-BG4</f>
        <v>3020829.34</v>
      </c>
      <c r="BI4" s="6">
        <f t="shared" ref="BI4:BI18" si="17">+BF4-BG4</f>
        <v>13041130.629999999</v>
      </c>
      <c r="BK4" s="6">
        <v>5649210.8300000001</v>
      </c>
      <c r="BL4" s="8">
        <v>13041130.630000001</v>
      </c>
      <c r="BM4" s="6">
        <v>4347043.54</v>
      </c>
      <c r="BN4" s="46">
        <f t="shared" ref="BN4:BN11" si="18">+BK4-BM4</f>
        <v>1302167.29</v>
      </c>
      <c r="BO4" s="6">
        <f t="shared" ref="BO4:BO10" si="19">+BL4-BM4</f>
        <v>8694087.0899999999</v>
      </c>
      <c r="BP4" s="108"/>
      <c r="BQ4" s="113">
        <v>9139890.6600000001</v>
      </c>
      <c r="BR4" s="113">
        <v>8694087.0899999999</v>
      </c>
      <c r="BS4" s="113">
        <v>0</v>
      </c>
      <c r="BT4" s="113">
        <v>0</v>
      </c>
      <c r="BU4" s="46">
        <f t="shared" ref="BU4:BU18" si="20">+BQ4-BT4</f>
        <v>9139890.6600000001</v>
      </c>
      <c r="BV4" s="113">
        <f t="shared" ref="BV4:BV18" si="21">+BR4-BT4</f>
        <v>8694087.0899999999</v>
      </c>
      <c r="BW4" s="108"/>
      <c r="BX4" s="6">
        <v>2946510.1</v>
      </c>
      <c r="BY4" s="8">
        <v>8694087.0899999999</v>
      </c>
      <c r="BZ4" s="6">
        <v>2946510.1</v>
      </c>
      <c r="CA4" s="46">
        <f t="shared" ref="CA4:CA11" si="22">+BX4-BZ4</f>
        <v>0</v>
      </c>
      <c r="CB4" s="6">
        <f t="shared" ref="CB4:CB10" si="23">+BY4-BZ4</f>
        <v>5747576.9900000002</v>
      </c>
      <c r="CC4" s="108"/>
      <c r="CD4" s="6"/>
      <c r="CE4" s="8"/>
      <c r="CF4" s="6"/>
      <c r="CG4" s="46">
        <f t="shared" ref="CG4:CG11" si="24">+CD4-CF4</f>
        <v>0</v>
      </c>
      <c r="CH4" s="6">
        <f t="shared" ref="CH4:CH10" si="25">+CE4-CF4</f>
        <v>0</v>
      </c>
      <c r="CI4" s="108"/>
      <c r="CJ4" s="246">
        <f t="shared" ref="CJ4:CJ18" si="26">+E4+K4+Q4+W4+AC4+AI4+AO4+AU4+BB4+BH4+BN4+BU4+CA4+CG4</f>
        <v>40433317.43</v>
      </c>
      <c r="CK4" s="116">
        <v>35625897.07</v>
      </c>
      <c r="CL4" s="118">
        <f t="shared" ref="CL4:CL18" si="27">+CK4-CJ4</f>
        <v>-4807420.3599999994</v>
      </c>
    </row>
    <row r="5" spans="1:90" x14ac:dyDescent="0.35">
      <c r="A5" s="3" t="s">
        <v>3</v>
      </c>
      <c r="B5" s="6">
        <v>1290089.3500000001</v>
      </c>
      <c r="C5" s="6">
        <v>6863328.0099999998</v>
      </c>
      <c r="D5" s="6">
        <v>571944</v>
      </c>
      <c r="E5" s="46">
        <f t="shared" si="0"/>
        <v>718145.35000000009</v>
      </c>
      <c r="F5" s="8">
        <f t="shared" si="1"/>
        <v>6291384.0099999998</v>
      </c>
      <c r="H5" s="6">
        <v>1288720.8400000001</v>
      </c>
      <c r="I5" s="8">
        <v>6291384.0099999998</v>
      </c>
      <c r="J5" s="6">
        <v>571944</v>
      </c>
      <c r="K5" s="46">
        <f t="shared" si="2"/>
        <v>716776.84000000008</v>
      </c>
      <c r="L5" s="6">
        <f t="shared" si="3"/>
        <v>5719440.0099999998</v>
      </c>
      <c r="N5" s="6">
        <v>1112523.3600000001</v>
      </c>
      <c r="O5" s="8">
        <v>5719440.0099999998</v>
      </c>
      <c r="P5" s="6">
        <v>571944</v>
      </c>
      <c r="Q5" s="46">
        <f t="shared" si="4"/>
        <v>540579.3600000001</v>
      </c>
      <c r="R5" s="6">
        <f t="shared" si="5"/>
        <v>5147496.01</v>
      </c>
      <c r="T5" s="6">
        <v>803645.23</v>
      </c>
      <c r="U5" s="8">
        <v>5147496.01</v>
      </c>
      <c r="V5" s="6">
        <v>571944</v>
      </c>
      <c r="W5" s="46">
        <f t="shared" si="6"/>
        <v>231701.22999999998</v>
      </c>
      <c r="X5" s="6">
        <f t="shared" si="7"/>
        <v>4575552.01</v>
      </c>
      <c r="Z5" s="6">
        <v>986858.52</v>
      </c>
      <c r="AA5" s="8">
        <v>4575552.01</v>
      </c>
      <c r="AB5" s="6">
        <v>571944</v>
      </c>
      <c r="AC5" s="46">
        <f t="shared" ref="AC5:AC10" si="28">+Z5-AB5</f>
        <v>414914.52</v>
      </c>
      <c r="AD5" s="6">
        <f t="shared" si="8"/>
        <v>4003608.01</v>
      </c>
      <c r="AF5" s="6">
        <v>1208768.42</v>
      </c>
      <c r="AG5" s="8">
        <v>4003608.01</v>
      </c>
      <c r="AH5" s="6">
        <v>571994</v>
      </c>
      <c r="AI5" s="46">
        <f t="shared" ref="AI5:AI11" si="29">+AF5-AH5</f>
        <v>636774.41999999993</v>
      </c>
      <c r="AJ5" s="6">
        <f t="shared" si="9"/>
        <v>3431614.01</v>
      </c>
      <c r="AL5" s="6">
        <v>986283.43</v>
      </c>
      <c r="AM5" s="8">
        <v>3431664.01</v>
      </c>
      <c r="AN5" s="6">
        <v>571944</v>
      </c>
      <c r="AO5" s="46">
        <f t="shared" si="10"/>
        <v>414339.43000000005</v>
      </c>
      <c r="AP5" s="6">
        <f t="shared" si="11"/>
        <v>2859720.01</v>
      </c>
      <c r="AR5" s="6">
        <v>1029837.17</v>
      </c>
      <c r="AS5" s="8">
        <v>2859720.01</v>
      </c>
      <c r="AT5" s="6">
        <v>571944</v>
      </c>
      <c r="AU5" s="46">
        <f t="shared" si="12"/>
        <v>457893.17000000004</v>
      </c>
      <c r="AV5" s="6">
        <f t="shared" si="13"/>
        <v>2287776.0099999998</v>
      </c>
      <c r="AX5" s="6">
        <v>276122.46000000002</v>
      </c>
      <c r="AY5" s="8">
        <v>2287776.0099999998</v>
      </c>
      <c r="AZ5" s="8"/>
      <c r="BA5" s="6"/>
      <c r="BB5" s="46">
        <f t="shared" si="14"/>
        <v>276122.46000000002</v>
      </c>
      <c r="BC5" s="6">
        <f t="shared" si="15"/>
        <v>2287776.0099999998</v>
      </c>
      <c r="BE5" s="6">
        <v>953233.24</v>
      </c>
      <c r="BF5" s="8">
        <v>2287776.0099999998</v>
      </c>
      <c r="BG5" s="6">
        <v>571944</v>
      </c>
      <c r="BH5" s="46">
        <f t="shared" si="16"/>
        <v>381289.24</v>
      </c>
      <c r="BI5" s="6">
        <f t="shared" si="17"/>
        <v>1715832.0099999998</v>
      </c>
      <c r="BK5" s="6">
        <v>368738.87</v>
      </c>
      <c r="BL5" s="8">
        <v>1715832.01</v>
      </c>
      <c r="BM5" s="6">
        <v>368738.87</v>
      </c>
      <c r="BN5" s="46">
        <f t="shared" si="18"/>
        <v>0</v>
      </c>
      <c r="BO5" s="6">
        <f t="shared" si="19"/>
        <v>1347093.1400000001</v>
      </c>
      <c r="BP5" s="108"/>
      <c r="BQ5" s="113">
        <v>1141129.48</v>
      </c>
      <c r="BR5" s="113">
        <v>1347093.14</v>
      </c>
      <c r="BS5" s="113">
        <v>203205.14</v>
      </c>
      <c r="BT5" s="113">
        <v>203205.14</v>
      </c>
      <c r="BU5" s="46">
        <f t="shared" si="20"/>
        <v>937924.34</v>
      </c>
      <c r="BV5" s="113">
        <f t="shared" si="21"/>
        <v>1143888</v>
      </c>
      <c r="BW5" s="108"/>
      <c r="BX5" s="6">
        <v>503689.31</v>
      </c>
      <c r="BY5" s="8">
        <v>1143888</v>
      </c>
      <c r="BZ5" s="6">
        <v>503689.31</v>
      </c>
      <c r="CA5" s="46">
        <f t="shared" si="22"/>
        <v>0</v>
      </c>
      <c r="CB5" s="6">
        <f t="shared" si="23"/>
        <v>640198.68999999994</v>
      </c>
      <c r="CC5" s="108"/>
      <c r="CD5" s="6"/>
      <c r="CE5" s="8"/>
      <c r="CF5" s="6"/>
      <c r="CG5" s="46">
        <f t="shared" si="24"/>
        <v>0</v>
      </c>
      <c r="CH5" s="6">
        <f t="shared" si="25"/>
        <v>0</v>
      </c>
      <c r="CI5" s="108"/>
      <c r="CJ5" s="246">
        <f t="shared" si="26"/>
        <v>5726460.3600000003</v>
      </c>
      <c r="CK5" s="116">
        <v>5325909.29</v>
      </c>
      <c r="CL5" s="118">
        <f t="shared" si="27"/>
        <v>-400551.0700000003</v>
      </c>
    </row>
    <row r="6" spans="1:90" x14ac:dyDescent="0.35">
      <c r="A6" s="3" t="s">
        <v>4</v>
      </c>
      <c r="B6" s="6">
        <v>888706.99</v>
      </c>
      <c r="C6" s="6">
        <v>5095591.8099999996</v>
      </c>
      <c r="D6" s="6">
        <v>424632.65</v>
      </c>
      <c r="E6" s="46">
        <f t="shared" si="0"/>
        <v>464074.33999999997</v>
      </c>
      <c r="F6" s="8">
        <f t="shared" si="1"/>
        <v>4670959.1599999992</v>
      </c>
      <c r="H6" s="6">
        <v>1784024.46</v>
      </c>
      <c r="I6" s="8">
        <v>4670959.16</v>
      </c>
      <c r="J6" s="6">
        <v>424632.65</v>
      </c>
      <c r="K6" s="46">
        <f t="shared" si="2"/>
        <v>1359391.81</v>
      </c>
      <c r="L6" s="6">
        <f t="shared" si="3"/>
        <v>4246326.51</v>
      </c>
      <c r="N6" s="6">
        <v>1076181.5900000001</v>
      </c>
      <c r="O6" s="8">
        <v>4246326.51</v>
      </c>
      <c r="P6" s="6">
        <v>424632.65</v>
      </c>
      <c r="Q6" s="46">
        <f t="shared" si="4"/>
        <v>651548.94000000006</v>
      </c>
      <c r="R6" s="6">
        <f t="shared" si="5"/>
        <v>3821693.86</v>
      </c>
      <c r="T6" s="6">
        <v>1485139.1</v>
      </c>
      <c r="U6" s="8">
        <v>3821693.86</v>
      </c>
      <c r="V6" s="6">
        <v>424632.65</v>
      </c>
      <c r="W6" s="46">
        <f t="shared" si="6"/>
        <v>1060506.4500000002</v>
      </c>
      <c r="X6" s="6">
        <f t="shared" si="7"/>
        <v>3397061.21</v>
      </c>
      <c r="Z6" s="6">
        <v>908822.13</v>
      </c>
      <c r="AA6" s="8">
        <v>3397061.21</v>
      </c>
      <c r="AB6" s="6">
        <v>424632.65</v>
      </c>
      <c r="AC6" s="46">
        <f t="shared" si="28"/>
        <v>484189.48</v>
      </c>
      <c r="AD6" s="6">
        <f t="shared" si="8"/>
        <v>2972428.56</v>
      </c>
      <c r="AF6" s="6">
        <v>851365.28</v>
      </c>
      <c r="AG6" s="8">
        <v>2972428.56</v>
      </c>
      <c r="AH6" s="6">
        <v>424632.65</v>
      </c>
      <c r="AI6" s="46">
        <f t="shared" si="29"/>
        <v>426732.63</v>
      </c>
      <c r="AJ6" s="6">
        <f t="shared" si="9"/>
        <v>2547795.91</v>
      </c>
      <c r="AL6" s="6">
        <v>977232.8</v>
      </c>
      <c r="AM6" s="8">
        <v>2547795.91</v>
      </c>
      <c r="AN6" s="6">
        <v>424632.65</v>
      </c>
      <c r="AO6" s="46">
        <f t="shared" si="10"/>
        <v>552600.15</v>
      </c>
      <c r="AP6" s="6">
        <f t="shared" si="11"/>
        <v>2123163.2600000002</v>
      </c>
      <c r="AR6" s="6">
        <v>1071352.03</v>
      </c>
      <c r="AS6" s="8">
        <v>2123163.2599999998</v>
      </c>
      <c r="AT6" s="6">
        <v>424632.65</v>
      </c>
      <c r="AU6" s="46">
        <f t="shared" si="12"/>
        <v>646719.38</v>
      </c>
      <c r="AV6" s="6">
        <f t="shared" si="13"/>
        <v>1698530.6099999999</v>
      </c>
      <c r="AX6" s="6">
        <v>324610.09999999998</v>
      </c>
      <c r="AY6" s="8">
        <v>1698530.61</v>
      </c>
      <c r="AZ6" s="8"/>
      <c r="BA6" s="6"/>
      <c r="BB6" s="46">
        <f t="shared" si="14"/>
        <v>324610.09999999998</v>
      </c>
      <c r="BC6" s="6">
        <f t="shared" si="15"/>
        <v>1698530.61</v>
      </c>
      <c r="BE6" s="6">
        <v>1278162.6200000001</v>
      </c>
      <c r="BF6" s="8">
        <v>1698530.61</v>
      </c>
      <c r="BG6" s="6">
        <v>424632.65</v>
      </c>
      <c r="BH6" s="46">
        <f t="shared" si="16"/>
        <v>853529.97000000009</v>
      </c>
      <c r="BI6" s="6">
        <f t="shared" si="17"/>
        <v>1273897.96</v>
      </c>
      <c r="BK6" s="6">
        <v>668201.81000000006</v>
      </c>
      <c r="BL6" s="8">
        <v>1273897.96</v>
      </c>
      <c r="BM6" s="6">
        <v>424632.65</v>
      </c>
      <c r="BN6" s="46">
        <f>+BK6-BM6</f>
        <v>243569.16000000003</v>
      </c>
      <c r="BO6" s="110">
        <f>+BL6-BM6</f>
        <v>849265.30999999994</v>
      </c>
      <c r="BP6" s="108"/>
      <c r="BQ6" s="113">
        <v>1234443.58</v>
      </c>
      <c r="BR6" s="113">
        <v>849265.31</v>
      </c>
      <c r="BS6" s="113">
        <v>0</v>
      </c>
      <c r="BT6" s="113">
        <v>0</v>
      </c>
      <c r="BU6" s="46">
        <f t="shared" si="20"/>
        <v>1234443.58</v>
      </c>
      <c r="BV6" s="113">
        <f t="shared" si="21"/>
        <v>849265.31</v>
      </c>
      <c r="BW6" s="108"/>
      <c r="BX6" s="6">
        <v>871503.17</v>
      </c>
      <c r="BY6" s="8">
        <v>849265.31</v>
      </c>
      <c r="BZ6" s="6">
        <v>424632.66</v>
      </c>
      <c r="CA6" s="46">
        <f t="shared" si="22"/>
        <v>446870.51000000007</v>
      </c>
      <c r="CB6" s="6">
        <f t="shared" si="23"/>
        <v>424632.65000000008</v>
      </c>
      <c r="CC6" s="108"/>
      <c r="CD6" s="6"/>
      <c r="CE6" s="8"/>
      <c r="CF6" s="6"/>
      <c r="CG6" s="46">
        <f t="shared" si="24"/>
        <v>0</v>
      </c>
      <c r="CH6" s="6">
        <f t="shared" si="25"/>
        <v>0</v>
      </c>
      <c r="CI6" s="108"/>
      <c r="CJ6" s="246">
        <f t="shared" si="26"/>
        <v>8748786.5</v>
      </c>
      <c r="CK6" s="116">
        <v>5730496.3300000001</v>
      </c>
      <c r="CL6" s="118">
        <f t="shared" si="27"/>
        <v>-3018290.17</v>
      </c>
    </row>
    <row r="7" spans="1:90" x14ac:dyDescent="0.35">
      <c r="A7" s="4" t="s">
        <v>5</v>
      </c>
      <c r="B7" s="6">
        <v>647772.21</v>
      </c>
      <c r="C7" s="6">
        <v>7131215.0599999996</v>
      </c>
      <c r="D7" s="6">
        <v>594267.92000000004</v>
      </c>
      <c r="E7" s="46">
        <f t="shared" si="0"/>
        <v>53504.289999999921</v>
      </c>
      <c r="F7" s="8">
        <f t="shared" si="1"/>
        <v>6536947.1399999997</v>
      </c>
      <c r="H7" s="6">
        <v>793591.5</v>
      </c>
      <c r="I7" s="8">
        <v>6536947.1399999997</v>
      </c>
      <c r="J7" s="6">
        <v>594267.92000000004</v>
      </c>
      <c r="K7" s="46">
        <f t="shared" si="2"/>
        <v>199323.57999999996</v>
      </c>
      <c r="L7" s="6">
        <f t="shared" si="3"/>
        <v>5942679.2199999997</v>
      </c>
      <c r="N7" s="6">
        <v>720286.37</v>
      </c>
      <c r="O7" s="8">
        <v>5942679.2199999997</v>
      </c>
      <c r="P7" s="6">
        <v>594267.92000000004</v>
      </c>
      <c r="Q7" s="46">
        <f t="shared" si="4"/>
        <v>126018.44999999995</v>
      </c>
      <c r="R7" s="6">
        <f t="shared" si="5"/>
        <v>5348411.3</v>
      </c>
      <c r="T7" s="6">
        <v>953577.13</v>
      </c>
      <c r="U7" s="8">
        <v>5348411.3</v>
      </c>
      <c r="V7" s="6">
        <v>594267.92000000004</v>
      </c>
      <c r="W7" s="46">
        <f t="shared" si="6"/>
        <v>359309.20999999996</v>
      </c>
      <c r="X7" s="6">
        <f t="shared" si="7"/>
        <v>4754143.38</v>
      </c>
      <c r="Z7" s="6">
        <v>426579.38</v>
      </c>
      <c r="AA7" s="8">
        <v>4754143.38</v>
      </c>
      <c r="AB7" s="6">
        <v>426579.38</v>
      </c>
      <c r="AC7" s="46">
        <f t="shared" si="28"/>
        <v>0</v>
      </c>
      <c r="AD7" s="6">
        <f t="shared" si="8"/>
        <v>4327564</v>
      </c>
      <c r="AF7" s="6">
        <v>922119.28</v>
      </c>
      <c r="AG7" s="8">
        <v>4327564</v>
      </c>
      <c r="AH7" s="6">
        <v>618223.43000000005</v>
      </c>
      <c r="AI7" s="46">
        <f t="shared" si="29"/>
        <v>303895.84999999998</v>
      </c>
      <c r="AJ7" s="6">
        <f t="shared" si="9"/>
        <v>3709340.57</v>
      </c>
      <c r="AL7" s="6">
        <v>591638.01</v>
      </c>
      <c r="AM7" s="8">
        <v>3709340.57</v>
      </c>
      <c r="AN7" s="6">
        <v>591638.01</v>
      </c>
      <c r="AO7" s="46">
        <f t="shared" si="10"/>
        <v>0</v>
      </c>
      <c r="AP7" s="6">
        <f t="shared" si="11"/>
        <v>3117702.5599999996</v>
      </c>
      <c r="AR7" s="6">
        <v>631863.77</v>
      </c>
      <c r="AS7" s="8">
        <v>3117702.56</v>
      </c>
      <c r="AT7" s="6">
        <v>623540.51</v>
      </c>
      <c r="AU7" s="46">
        <f t="shared" si="12"/>
        <v>8323.2600000000093</v>
      </c>
      <c r="AV7" s="6">
        <f t="shared" si="13"/>
        <v>2494162.0499999998</v>
      </c>
      <c r="AX7" s="6">
        <v>190442.59</v>
      </c>
      <c r="AY7" s="8">
        <v>2494162.0499999998</v>
      </c>
      <c r="AZ7" s="8">
        <v>117090.36</v>
      </c>
      <c r="BA7" s="6">
        <v>117090.36</v>
      </c>
      <c r="BB7" s="46">
        <f t="shared" si="14"/>
        <v>73352.23</v>
      </c>
      <c r="BC7" s="6">
        <f t="shared" si="15"/>
        <v>2377071.69</v>
      </c>
      <c r="BE7" s="6">
        <v>711234.86</v>
      </c>
      <c r="BF7" s="8">
        <v>2377071.69</v>
      </c>
      <c r="BG7" s="6">
        <v>623540.51</v>
      </c>
      <c r="BH7" s="46">
        <f t="shared" si="16"/>
        <v>87694.349999999977</v>
      </c>
      <c r="BI7" s="6">
        <f t="shared" si="17"/>
        <v>1753531.18</v>
      </c>
      <c r="BK7" s="6">
        <v>556457.38</v>
      </c>
      <c r="BL7" s="8">
        <v>1753531.18</v>
      </c>
      <c r="BM7" s="6">
        <v>556457.38</v>
      </c>
      <c r="BN7" s="46">
        <f t="shared" si="18"/>
        <v>0</v>
      </c>
      <c r="BO7" s="6">
        <f t="shared" si="19"/>
        <v>1197073.7999999998</v>
      </c>
      <c r="BP7" s="108"/>
      <c r="BQ7" s="113">
        <v>788428.16</v>
      </c>
      <c r="BR7" s="113">
        <v>1197073.8</v>
      </c>
      <c r="BS7" s="113">
        <v>8537.9599999999991</v>
      </c>
      <c r="BT7" s="113">
        <v>8537.9599999999991</v>
      </c>
      <c r="BU7" s="46">
        <f t="shared" si="20"/>
        <v>779890.20000000007</v>
      </c>
      <c r="BV7" s="113">
        <f t="shared" si="21"/>
        <v>1188535.8400000001</v>
      </c>
      <c r="BW7" s="108"/>
      <c r="BX7" s="6">
        <v>366023.67</v>
      </c>
      <c r="BY7" s="8">
        <v>1188535.8400000001</v>
      </c>
      <c r="BZ7" s="6">
        <v>366023.67</v>
      </c>
      <c r="CA7" s="46">
        <f t="shared" si="22"/>
        <v>0</v>
      </c>
      <c r="CB7" s="6">
        <f t="shared" si="23"/>
        <v>822512.17000000016</v>
      </c>
      <c r="CC7" s="108"/>
      <c r="CD7" s="6"/>
      <c r="CE7" s="8"/>
      <c r="CF7" s="6"/>
      <c r="CG7" s="46">
        <f t="shared" si="24"/>
        <v>0</v>
      </c>
      <c r="CH7" s="6">
        <f t="shared" si="25"/>
        <v>0</v>
      </c>
      <c r="CI7" s="108"/>
      <c r="CJ7" s="246">
        <f t="shared" si="26"/>
        <v>1991311.42</v>
      </c>
      <c r="CK7" s="116">
        <v>5966298.2999999998</v>
      </c>
      <c r="CL7" s="118">
        <f t="shared" si="27"/>
        <v>3974986.88</v>
      </c>
    </row>
    <row r="8" spans="1:90" x14ac:dyDescent="0.35">
      <c r="A8" s="4" t="s">
        <v>6</v>
      </c>
      <c r="B8" s="6">
        <v>302372.75</v>
      </c>
      <c r="C8" s="6">
        <v>6749644.6600000001</v>
      </c>
      <c r="D8" s="6">
        <v>302372.75</v>
      </c>
      <c r="E8" s="46">
        <f t="shared" si="0"/>
        <v>0</v>
      </c>
      <c r="F8" s="8">
        <f t="shared" si="1"/>
        <v>6447271.9100000001</v>
      </c>
      <c r="H8" s="6">
        <v>574961.78</v>
      </c>
      <c r="I8" s="8">
        <v>6447271.9100000001</v>
      </c>
      <c r="J8" s="6">
        <v>574961.78</v>
      </c>
      <c r="K8" s="46">
        <f t="shared" si="2"/>
        <v>0</v>
      </c>
      <c r="L8" s="6">
        <f t="shared" si="3"/>
        <v>5872310.1299999999</v>
      </c>
      <c r="N8" s="6">
        <v>491970.85</v>
      </c>
      <c r="O8" s="8">
        <v>5872310.1299999999</v>
      </c>
      <c r="P8" s="6">
        <v>491970.85</v>
      </c>
      <c r="Q8" s="46">
        <f t="shared" si="4"/>
        <v>0</v>
      </c>
      <c r="R8" s="6">
        <f t="shared" si="5"/>
        <v>5380339.2800000003</v>
      </c>
      <c r="T8" s="6">
        <v>418722.22</v>
      </c>
      <c r="U8" s="8">
        <v>5380339.2800000003</v>
      </c>
      <c r="V8" s="6">
        <v>418722.22</v>
      </c>
      <c r="W8" s="46">
        <f t="shared" si="6"/>
        <v>0</v>
      </c>
      <c r="X8" s="6">
        <f t="shared" si="7"/>
        <v>4961617.0600000005</v>
      </c>
      <c r="Z8" s="6">
        <v>445540.65</v>
      </c>
      <c r="AA8" s="8">
        <v>4961617.0599999996</v>
      </c>
      <c r="AB8" s="6">
        <v>445540.65</v>
      </c>
      <c r="AC8" s="46">
        <f t="shared" si="28"/>
        <v>0</v>
      </c>
      <c r="AD8" s="6">
        <f t="shared" si="8"/>
        <v>4516076.4099999992</v>
      </c>
      <c r="AF8" s="6">
        <v>443442.85</v>
      </c>
      <c r="AG8" s="8">
        <v>4516076.41</v>
      </c>
      <c r="AH8" s="6">
        <v>443442.85</v>
      </c>
      <c r="AI8" s="46">
        <f t="shared" si="29"/>
        <v>0</v>
      </c>
      <c r="AJ8" s="6">
        <f t="shared" si="9"/>
        <v>4072633.56</v>
      </c>
      <c r="AL8" s="6">
        <v>353609.34</v>
      </c>
      <c r="AM8" s="8">
        <v>4072633.56</v>
      </c>
      <c r="AN8" s="6">
        <v>353609.34</v>
      </c>
      <c r="AO8" s="46">
        <f t="shared" si="10"/>
        <v>0</v>
      </c>
      <c r="AP8" s="6">
        <f t="shared" si="11"/>
        <v>3719024.22</v>
      </c>
      <c r="AR8" s="6">
        <v>425024.06</v>
      </c>
      <c r="AS8" s="8">
        <v>3719024.22</v>
      </c>
      <c r="AT8" s="6">
        <v>425024.06</v>
      </c>
      <c r="AU8" s="46">
        <f t="shared" si="12"/>
        <v>0</v>
      </c>
      <c r="AV8" s="6">
        <f t="shared" si="13"/>
        <v>3294000.16</v>
      </c>
      <c r="AX8" s="6">
        <v>125303.94</v>
      </c>
      <c r="AY8" s="8">
        <v>3294000.16</v>
      </c>
      <c r="AZ8" s="8">
        <v>1044118.61</v>
      </c>
      <c r="BA8" s="6">
        <v>125303.94</v>
      </c>
      <c r="BB8" s="46">
        <f t="shared" si="14"/>
        <v>0</v>
      </c>
      <c r="BC8" s="6">
        <f t="shared" si="15"/>
        <v>2249881.5500000003</v>
      </c>
      <c r="BE8" s="6">
        <v>392557.07</v>
      </c>
      <c r="BF8" s="8">
        <v>3168696.22</v>
      </c>
      <c r="BG8" s="6">
        <v>392557.07</v>
      </c>
      <c r="BH8" s="46">
        <f t="shared" si="16"/>
        <v>0</v>
      </c>
      <c r="BI8" s="6">
        <f t="shared" si="17"/>
        <v>2776139.1500000004</v>
      </c>
      <c r="BK8" s="6">
        <v>285636.44</v>
      </c>
      <c r="BL8" s="8">
        <v>2776139.15</v>
      </c>
      <c r="BM8" s="6">
        <v>285636.44</v>
      </c>
      <c r="BN8" s="46">
        <f t="shared" si="18"/>
        <v>0</v>
      </c>
      <c r="BO8" s="6">
        <f t="shared" si="19"/>
        <v>2490502.71</v>
      </c>
      <c r="BP8" s="108"/>
      <c r="BQ8" s="113">
        <v>449874.83</v>
      </c>
      <c r="BR8" s="113">
        <v>2490502.71</v>
      </c>
      <c r="BS8" s="113">
        <v>1365561.93</v>
      </c>
      <c r="BT8" s="113">
        <v>449874.83</v>
      </c>
      <c r="BU8" s="46">
        <f t="shared" si="20"/>
        <v>0</v>
      </c>
      <c r="BV8" s="113">
        <f t="shared" si="21"/>
        <v>2040627.88</v>
      </c>
      <c r="BW8" s="108"/>
      <c r="BX8" s="6">
        <v>100083.29</v>
      </c>
      <c r="BY8" s="8">
        <v>2040627.88</v>
      </c>
      <c r="BZ8" s="6">
        <v>100083.29</v>
      </c>
      <c r="CA8" s="46">
        <f t="shared" si="22"/>
        <v>0</v>
      </c>
      <c r="CB8" s="6">
        <f t="shared" si="23"/>
        <v>1940544.5899999999</v>
      </c>
      <c r="CC8" s="108"/>
      <c r="CD8" s="6"/>
      <c r="CE8" s="8"/>
      <c r="CF8" s="6"/>
      <c r="CG8" s="46">
        <f t="shared" si="24"/>
        <v>0</v>
      </c>
      <c r="CH8" s="6">
        <f t="shared" si="25"/>
        <v>0</v>
      </c>
      <c r="CI8" s="108"/>
      <c r="CJ8" s="246">
        <f t="shared" si="26"/>
        <v>0</v>
      </c>
      <c r="CK8" s="116">
        <v>3766312.54</v>
      </c>
      <c r="CL8" s="118">
        <f t="shared" si="27"/>
        <v>3766312.54</v>
      </c>
    </row>
    <row r="9" spans="1:90" x14ac:dyDescent="0.35">
      <c r="A9" s="114" t="s">
        <v>7</v>
      </c>
      <c r="B9" s="6">
        <v>2480735.7000000002</v>
      </c>
      <c r="C9" s="6">
        <v>12392148.619999999</v>
      </c>
      <c r="D9" s="6">
        <v>1032679.05</v>
      </c>
      <c r="E9" s="46">
        <f t="shared" si="0"/>
        <v>1448056.6500000001</v>
      </c>
      <c r="F9" s="8">
        <f t="shared" si="1"/>
        <v>11359469.569999998</v>
      </c>
      <c r="H9" s="6">
        <v>2341757.06</v>
      </c>
      <c r="I9" s="8">
        <v>11359469.57</v>
      </c>
      <c r="J9" s="6">
        <v>1032679.05</v>
      </c>
      <c r="K9" s="46">
        <f>+H9-J9</f>
        <v>1309078.01</v>
      </c>
      <c r="L9" s="6">
        <f t="shared" si="3"/>
        <v>10326790.52</v>
      </c>
      <c r="N9" s="6">
        <v>2729972.63</v>
      </c>
      <c r="O9" s="8">
        <v>10326790.52</v>
      </c>
      <c r="P9" s="6">
        <v>1032679.05</v>
      </c>
      <c r="Q9" s="46">
        <f t="shared" si="4"/>
        <v>1697293.5799999998</v>
      </c>
      <c r="R9" s="6">
        <f t="shared" si="5"/>
        <v>9294111.4699999988</v>
      </c>
      <c r="T9" s="6">
        <v>2658138.98</v>
      </c>
      <c r="U9" s="8">
        <v>9294111.4700000007</v>
      </c>
      <c r="V9" s="6">
        <v>1032679.05</v>
      </c>
      <c r="W9" s="46">
        <f>+T9-V9</f>
        <v>1625459.93</v>
      </c>
      <c r="X9" s="6">
        <f t="shared" si="7"/>
        <v>8261432.4200000009</v>
      </c>
      <c r="Z9" s="6">
        <v>2803221.37</v>
      </c>
      <c r="AA9" s="8">
        <v>8261432.4199999999</v>
      </c>
      <c r="AB9" s="6">
        <v>1032679.05</v>
      </c>
      <c r="AC9" s="46">
        <f>+Z9-AB9</f>
        <v>1770542.32</v>
      </c>
      <c r="AD9" s="6">
        <f>+AA9-AB9</f>
        <v>7228753.3700000001</v>
      </c>
      <c r="AF9" s="6">
        <v>1973680.46</v>
      </c>
      <c r="AG9" s="8">
        <v>7228753.3700000001</v>
      </c>
      <c r="AH9" s="6">
        <v>1032679.05</v>
      </c>
      <c r="AI9" s="46">
        <f t="shared" si="29"/>
        <v>941001.40999999992</v>
      </c>
      <c r="AJ9" s="6">
        <f t="shared" si="9"/>
        <v>6196074.3200000003</v>
      </c>
      <c r="AL9" s="6">
        <v>2341246.2799999998</v>
      </c>
      <c r="AM9" s="8">
        <v>6196074.3200000003</v>
      </c>
      <c r="AN9" s="6">
        <v>1032679.05</v>
      </c>
      <c r="AO9" s="46">
        <f t="shared" si="10"/>
        <v>1308567.2299999997</v>
      </c>
      <c r="AP9" s="6">
        <f t="shared" si="11"/>
        <v>5163395.2700000005</v>
      </c>
      <c r="AR9" s="6">
        <v>2056180.04</v>
      </c>
      <c r="AS9" s="8">
        <v>5163395.2699999996</v>
      </c>
      <c r="AT9" s="6">
        <v>1032679.05</v>
      </c>
      <c r="AU9" s="46">
        <f t="shared" si="12"/>
        <v>1023500.99</v>
      </c>
      <c r="AV9" s="6">
        <f t="shared" si="13"/>
        <v>4130716.2199999997</v>
      </c>
      <c r="AX9" s="6">
        <v>664368.43000000005</v>
      </c>
      <c r="AY9" s="8">
        <v>4130716.22</v>
      </c>
      <c r="AZ9" s="8"/>
      <c r="BA9" s="6"/>
      <c r="BB9" s="46">
        <f t="shared" si="14"/>
        <v>664368.43000000005</v>
      </c>
      <c r="BC9" s="6">
        <f t="shared" si="15"/>
        <v>4130716.22</v>
      </c>
      <c r="BE9" s="6">
        <v>2836074.64</v>
      </c>
      <c r="BF9" s="8">
        <v>4130716.22</v>
      </c>
      <c r="BG9" s="6">
        <v>1032679.06</v>
      </c>
      <c r="BH9" s="46">
        <f t="shared" si="16"/>
        <v>1803395.58</v>
      </c>
      <c r="BI9" s="6">
        <f t="shared" si="17"/>
        <v>3098037.16</v>
      </c>
      <c r="BK9" s="6">
        <v>1959517.91</v>
      </c>
      <c r="BL9" s="8">
        <v>3098037.16</v>
      </c>
      <c r="BM9" s="6">
        <v>1032679.05</v>
      </c>
      <c r="BN9" s="46">
        <f t="shared" si="18"/>
        <v>926838.85999999987</v>
      </c>
      <c r="BO9" s="6">
        <f t="shared" si="19"/>
        <v>2065358.11</v>
      </c>
      <c r="BP9" s="108"/>
      <c r="BQ9" s="113">
        <v>2922209</v>
      </c>
      <c r="BR9" s="113">
        <v>2065358.11</v>
      </c>
      <c r="BS9" s="113">
        <v>0</v>
      </c>
      <c r="BT9" s="113">
        <v>0</v>
      </c>
      <c r="BU9" s="46">
        <f t="shared" si="20"/>
        <v>2922209</v>
      </c>
      <c r="BV9" s="113">
        <f t="shared" si="21"/>
        <v>2065358.11</v>
      </c>
      <c r="BW9" s="108"/>
      <c r="BX9" s="6">
        <v>1207403.1100000001</v>
      </c>
      <c r="BY9" s="8">
        <v>2065358.11</v>
      </c>
      <c r="BZ9" s="6">
        <v>1032679.06</v>
      </c>
      <c r="CA9" s="46">
        <f t="shared" si="22"/>
        <v>174724.05000000005</v>
      </c>
      <c r="CB9" s="6">
        <f t="shared" si="23"/>
        <v>1032679.05</v>
      </c>
      <c r="CC9" s="108"/>
      <c r="CD9" s="6"/>
      <c r="CE9" s="8"/>
      <c r="CF9" s="6"/>
      <c r="CG9" s="46">
        <f t="shared" si="24"/>
        <v>0</v>
      </c>
      <c r="CH9" s="6">
        <f t="shared" si="25"/>
        <v>0</v>
      </c>
      <c r="CI9" s="108"/>
      <c r="CJ9" s="246">
        <f t="shared" si="26"/>
        <v>17615036.040000003</v>
      </c>
      <c r="CK9" s="116">
        <v>12296744.630000001</v>
      </c>
      <c r="CL9" s="118">
        <f t="shared" si="27"/>
        <v>-5318291.410000002</v>
      </c>
    </row>
    <row r="10" spans="1:90" x14ac:dyDescent="0.35">
      <c r="A10" s="3" t="s">
        <v>8</v>
      </c>
      <c r="B10" s="6">
        <v>641746.79</v>
      </c>
      <c r="C10" s="6">
        <v>7365519.9800000004</v>
      </c>
      <c r="D10" s="6">
        <v>613793.32999999996</v>
      </c>
      <c r="E10" s="46">
        <f t="shared" si="0"/>
        <v>27953.460000000079</v>
      </c>
      <c r="F10" s="8">
        <f t="shared" si="1"/>
        <v>6751726.6500000004</v>
      </c>
      <c r="H10" s="6"/>
      <c r="I10" s="8">
        <v>6751726.6500000004</v>
      </c>
      <c r="J10" s="6"/>
      <c r="K10" s="46">
        <f t="shared" si="2"/>
        <v>0</v>
      </c>
      <c r="L10" s="6">
        <f t="shared" si="3"/>
        <v>6751726.6500000004</v>
      </c>
      <c r="N10" s="6">
        <v>1890005.62</v>
      </c>
      <c r="O10" s="8">
        <v>6751726.6500000004</v>
      </c>
      <c r="P10" s="6">
        <v>675172.67</v>
      </c>
      <c r="Q10" s="46">
        <f t="shared" si="4"/>
        <v>1214832.9500000002</v>
      </c>
      <c r="R10" s="6">
        <f t="shared" si="5"/>
        <v>6076553.9800000004</v>
      </c>
      <c r="T10" s="6">
        <v>738165.38</v>
      </c>
      <c r="U10" s="8">
        <v>6076553.9800000004</v>
      </c>
      <c r="V10" s="6">
        <v>675172.66</v>
      </c>
      <c r="W10" s="46">
        <f t="shared" si="6"/>
        <v>62992.719999999972</v>
      </c>
      <c r="X10" s="6">
        <f t="shared" si="7"/>
        <v>5401381.3200000003</v>
      </c>
      <c r="Z10" s="6">
        <v>642808.02</v>
      </c>
      <c r="AA10" s="8">
        <v>5401381.3200000003</v>
      </c>
      <c r="AB10" s="6">
        <v>642808.02</v>
      </c>
      <c r="AC10" s="46">
        <f t="shared" si="28"/>
        <v>0</v>
      </c>
      <c r="AD10" s="6">
        <f t="shared" si="8"/>
        <v>4758573.3000000007</v>
      </c>
      <c r="AF10" s="6">
        <v>729305.08</v>
      </c>
      <c r="AG10" s="8">
        <v>4758573.3</v>
      </c>
      <c r="AH10" s="6">
        <v>679796.19</v>
      </c>
      <c r="AI10" s="46">
        <f t="shared" si="29"/>
        <v>49508.890000000014</v>
      </c>
      <c r="AJ10" s="6">
        <f t="shared" si="9"/>
        <v>4078777.11</v>
      </c>
      <c r="AL10" s="6"/>
      <c r="AM10" s="8">
        <v>4078777.11</v>
      </c>
      <c r="AN10" s="6"/>
      <c r="AO10" s="46">
        <f t="shared" si="10"/>
        <v>0</v>
      </c>
      <c r="AP10" s="6">
        <f t="shared" si="11"/>
        <v>4078777.11</v>
      </c>
      <c r="AR10" s="6">
        <v>1569624.57</v>
      </c>
      <c r="AS10" s="8">
        <v>4078777.11</v>
      </c>
      <c r="AT10" s="6">
        <v>815755.42</v>
      </c>
      <c r="AU10" s="46">
        <f t="shared" si="12"/>
        <v>753869.15</v>
      </c>
      <c r="AV10" s="6">
        <f t="shared" si="13"/>
        <v>3263021.69</v>
      </c>
      <c r="AX10" s="6">
        <v>222258</v>
      </c>
      <c r="AY10" s="8">
        <v>3263021.69</v>
      </c>
      <c r="AZ10" s="8">
        <v>807848.36</v>
      </c>
      <c r="BA10" s="6">
        <v>222258</v>
      </c>
      <c r="BB10" s="46">
        <f t="shared" si="14"/>
        <v>0</v>
      </c>
      <c r="BC10" s="6">
        <f t="shared" si="15"/>
        <v>2455173.33</v>
      </c>
      <c r="BE10" s="6">
        <v>339729.09</v>
      </c>
      <c r="BF10" s="8">
        <v>3040763.69</v>
      </c>
      <c r="BG10" s="6">
        <v>339729.09</v>
      </c>
      <c r="BH10" s="46">
        <f t="shared" si="16"/>
        <v>0</v>
      </c>
      <c r="BI10" s="6">
        <f t="shared" si="17"/>
        <v>2701034.6</v>
      </c>
      <c r="BK10" s="6">
        <v>394250.2</v>
      </c>
      <c r="BL10" s="8">
        <v>2701034.6</v>
      </c>
      <c r="BM10" s="6">
        <v>394250.2</v>
      </c>
      <c r="BN10" s="46">
        <f t="shared" si="18"/>
        <v>0</v>
      </c>
      <c r="BO10" s="6">
        <f t="shared" si="19"/>
        <v>2306784.4</v>
      </c>
      <c r="BP10" s="108"/>
      <c r="BQ10" s="113">
        <v>794382.86</v>
      </c>
      <c r="BR10" s="113">
        <v>2306784.4</v>
      </c>
      <c r="BS10" s="113">
        <v>1079197.74</v>
      </c>
      <c r="BT10" s="113">
        <v>794382.86</v>
      </c>
      <c r="BU10" s="46">
        <f t="shared" si="20"/>
        <v>0</v>
      </c>
      <c r="BV10" s="113">
        <f t="shared" si="21"/>
        <v>1512401.54</v>
      </c>
      <c r="BW10" s="108"/>
      <c r="BX10" s="6">
        <v>533882.31999999995</v>
      </c>
      <c r="BY10" s="8">
        <v>1512401.54</v>
      </c>
      <c r="BZ10" s="6">
        <v>533882.31999999995</v>
      </c>
      <c r="CA10" s="46">
        <f t="shared" si="22"/>
        <v>0</v>
      </c>
      <c r="CB10" s="6">
        <f t="shared" si="23"/>
        <v>978519.22000000009</v>
      </c>
      <c r="CC10" s="108"/>
      <c r="CD10" s="6"/>
      <c r="CE10" s="8"/>
      <c r="CF10" s="6"/>
      <c r="CG10" s="46">
        <f t="shared" si="24"/>
        <v>0</v>
      </c>
      <c r="CH10" s="6">
        <f t="shared" si="25"/>
        <v>0</v>
      </c>
      <c r="CI10" s="108"/>
      <c r="CJ10" s="246">
        <f t="shared" si="26"/>
        <v>2109157.17</v>
      </c>
      <c r="CK10" s="116">
        <v>7097241.0499999998</v>
      </c>
      <c r="CL10" s="118">
        <f t="shared" si="27"/>
        <v>4988083.88</v>
      </c>
    </row>
    <row r="11" spans="1:90" x14ac:dyDescent="0.35">
      <c r="A11" s="3" t="s">
        <v>9</v>
      </c>
      <c r="B11" s="6">
        <v>788876.06</v>
      </c>
      <c r="C11" s="6">
        <v>5397540.6600000001</v>
      </c>
      <c r="D11" s="6">
        <v>449795.06</v>
      </c>
      <c r="E11" s="46">
        <f t="shared" si="0"/>
        <v>339081.00000000006</v>
      </c>
      <c r="F11" s="8">
        <f t="shared" si="1"/>
        <v>4947745.6000000006</v>
      </c>
      <c r="H11" s="6">
        <v>886294.93</v>
      </c>
      <c r="I11" s="8">
        <v>4947745.5999999996</v>
      </c>
      <c r="J11" s="6">
        <v>449795.05</v>
      </c>
      <c r="K11" s="46">
        <f t="shared" si="2"/>
        <v>436499.88000000006</v>
      </c>
      <c r="L11" s="6">
        <f t="shared" si="3"/>
        <v>4497950.55</v>
      </c>
      <c r="N11" s="6">
        <v>949520.74</v>
      </c>
      <c r="O11" s="8">
        <v>4497950.55</v>
      </c>
      <c r="P11" s="6">
        <v>449795.06</v>
      </c>
      <c r="Q11" s="46">
        <f t="shared" si="4"/>
        <v>499725.68</v>
      </c>
      <c r="R11" s="6">
        <f t="shared" si="5"/>
        <v>4048155.4899999998</v>
      </c>
      <c r="T11" s="6">
        <v>1026177.51</v>
      </c>
      <c r="U11" s="8">
        <v>4048155.49</v>
      </c>
      <c r="V11" s="6">
        <v>449795.05</v>
      </c>
      <c r="W11" s="46">
        <f t="shared" si="6"/>
        <v>576382.46</v>
      </c>
      <c r="X11" s="6">
        <f t="shared" si="7"/>
        <v>3598360.4400000004</v>
      </c>
      <c r="Z11" s="6">
        <v>1050154.6200000001</v>
      </c>
      <c r="AA11" s="8">
        <v>3598360.44</v>
      </c>
      <c r="AB11" s="6">
        <v>449795.06</v>
      </c>
      <c r="AC11" s="46">
        <f>+Z11-AB11</f>
        <v>600359.56000000006</v>
      </c>
      <c r="AD11" s="6">
        <f t="shared" si="8"/>
        <v>3148565.38</v>
      </c>
      <c r="AF11" s="6">
        <v>793985.59</v>
      </c>
      <c r="AG11" s="8">
        <v>3148565.38</v>
      </c>
      <c r="AH11" s="6">
        <v>449795.05</v>
      </c>
      <c r="AI11" s="46">
        <f t="shared" si="29"/>
        <v>344190.54</v>
      </c>
      <c r="AJ11" s="6">
        <f t="shared" si="9"/>
        <v>2698770.33</v>
      </c>
      <c r="AL11" s="6">
        <v>652342.67000000004</v>
      </c>
      <c r="AM11" s="8">
        <v>2698770.33</v>
      </c>
      <c r="AN11" s="6">
        <v>449795.06</v>
      </c>
      <c r="AO11" s="46">
        <f t="shared" si="10"/>
        <v>202547.61000000004</v>
      </c>
      <c r="AP11" s="6">
        <f t="shared" si="11"/>
        <v>2248975.27</v>
      </c>
      <c r="AR11" s="6">
        <v>527287.07999999996</v>
      </c>
      <c r="AS11" s="8">
        <v>2248975.27</v>
      </c>
      <c r="AT11" s="6">
        <v>449795.05</v>
      </c>
      <c r="AU11" s="46">
        <f t="shared" si="12"/>
        <v>77492.02999999997</v>
      </c>
      <c r="AV11" s="6">
        <f t="shared" si="13"/>
        <v>1799180.22</v>
      </c>
      <c r="AX11" s="6">
        <v>261663.34</v>
      </c>
      <c r="AY11" s="8">
        <v>1799180.22</v>
      </c>
      <c r="AZ11" s="8"/>
      <c r="BA11" s="6"/>
      <c r="BB11" s="46">
        <f t="shared" si="14"/>
        <v>261663.34</v>
      </c>
      <c r="BC11" s="6">
        <f t="shared" si="15"/>
        <v>1799180.22</v>
      </c>
      <c r="BE11" s="6">
        <v>727851.96</v>
      </c>
      <c r="BF11" s="8">
        <v>1799180.22</v>
      </c>
      <c r="BG11" s="6">
        <v>449795.06</v>
      </c>
      <c r="BH11" s="46">
        <f t="shared" si="16"/>
        <v>278056.89999999997</v>
      </c>
      <c r="BI11" s="6">
        <f>+BF11-BG11</f>
        <v>1349385.16</v>
      </c>
      <c r="BK11" s="6">
        <v>571312.05000000005</v>
      </c>
      <c r="BL11" s="56">
        <v>1349385.16</v>
      </c>
      <c r="BM11" s="6">
        <v>449795.05</v>
      </c>
      <c r="BN11" s="46">
        <f t="shared" si="18"/>
        <v>121517.00000000006</v>
      </c>
      <c r="BO11" s="6">
        <f>+BL11-BM11</f>
        <v>899590.10999999987</v>
      </c>
      <c r="BP11" s="108"/>
      <c r="BQ11" s="113">
        <v>924321.24</v>
      </c>
      <c r="BR11" s="113">
        <v>899590.11</v>
      </c>
      <c r="BS11" s="113">
        <v>0</v>
      </c>
      <c r="BT11" s="113">
        <v>0</v>
      </c>
      <c r="BU11" s="46">
        <f t="shared" si="20"/>
        <v>924321.24</v>
      </c>
      <c r="BV11" s="113">
        <f t="shared" si="21"/>
        <v>899590.11</v>
      </c>
      <c r="BW11" s="108"/>
      <c r="BX11" s="6">
        <v>708495.46</v>
      </c>
      <c r="BY11" s="8">
        <v>899590.11</v>
      </c>
      <c r="BZ11" s="6">
        <v>449795.06</v>
      </c>
      <c r="CA11" s="46">
        <f t="shared" si="22"/>
        <v>258700.39999999997</v>
      </c>
      <c r="CB11" s="6">
        <f>+BY11-BZ11</f>
        <v>449795.05</v>
      </c>
      <c r="CC11" s="108"/>
      <c r="CD11" s="6"/>
      <c r="CE11" s="8"/>
      <c r="CF11" s="6"/>
      <c r="CG11" s="46">
        <f t="shared" si="24"/>
        <v>0</v>
      </c>
      <c r="CH11" s="6">
        <f>+CE11-CF11</f>
        <v>0</v>
      </c>
      <c r="CI11" s="108"/>
      <c r="CJ11" s="246">
        <f t="shared" si="26"/>
        <v>4920537.6399999997</v>
      </c>
      <c r="CK11" s="116">
        <v>6772476.54</v>
      </c>
      <c r="CL11" s="118">
        <f t="shared" si="27"/>
        <v>1851938.9000000004</v>
      </c>
    </row>
    <row r="12" spans="1:90" x14ac:dyDescent="0.35">
      <c r="A12" s="3" t="s">
        <v>10</v>
      </c>
      <c r="B12" s="6">
        <v>830947.08</v>
      </c>
      <c r="C12" s="6">
        <v>5798173.3700000001</v>
      </c>
      <c r="D12" s="6">
        <v>483181.11</v>
      </c>
      <c r="E12" s="46">
        <f t="shared" si="0"/>
        <v>347765.97</v>
      </c>
      <c r="F12" s="8">
        <f t="shared" si="1"/>
        <v>5314992.26</v>
      </c>
      <c r="H12" s="6">
        <v>848986.81</v>
      </c>
      <c r="I12" s="8">
        <v>5314992.26</v>
      </c>
      <c r="J12" s="6">
        <v>483181.11</v>
      </c>
      <c r="K12" s="46">
        <f>+H12-J12</f>
        <v>365805.70000000007</v>
      </c>
      <c r="L12" s="6">
        <f t="shared" si="3"/>
        <v>4831811.1499999994</v>
      </c>
      <c r="N12" s="6">
        <v>1132065.33</v>
      </c>
      <c r="O12" s="8">
        <v>4831811.1500000004</v>
      </c>
      <c r="P12" s="6">
        <v>483181.12</v>
      </c>
      <c r="Q12" s="46">
        <f>+N12-P12</f>
        <v>648884.21000000008</v>
      </c>
      <c r="R12" s="6">
        <f t="shared" si="5"/>
        <v>4348630.03</v>
      </c>
      <c r="T12" s="6">
        <v>1393635.1</v>
      </c>
      <c r="U12" s="8">
        <v>4348630.03</v>
      </c>
      <c r="V12" s="6">
        <v>483181.11</v>
      </c>
      <c r="W12" s="46">
        <f>+T12-V12</f>
        <v>910453.99000000011</v>
      </c>
      <c r="X12" s="6">
        <f t="shared" si="7"/>
        <v>3865448.9200000004</v>
      </c>
      <c r="Z12" s="6">
        <v>1020202</v>
      </c>
      <c r="AA12" s="8">
        <v>3865448.92</v>
      </c>
      <c r="AB12" s="6">
        <v>483181.12</v>
      </c>
      <c r="AC12" s="46">
        <f>+Z12-AB12</f>
        <v>537020.88</v>
      </c>
      <c r="AD12" s="6">
        <f t="shared" si="8"/>
        <v>3382267.8</v>
      </c>
      <c r="AF12" s="6">
        <v>1180146.28</v>
      </c>
      <c r="AG12" s="8">
        <v>3382267.8</v>
      </c>
      <c r="AH12" s="6">
        <v>483181.11</v>
      </c>
      <c r="AI12" s="46">
        <f>+AF12-AH12</f>
        <v>696965.17</v>
      </c>
      <c r="AJ12" s="6">
        <f t="shared" si="9"/>
        <v>2899086.69</v>
      </c>
      <c r="AL12" s="6">
        <v>940855.62</v>
      </c>
      <c r="AM12" s="8">
        <v>2899086.69</v>
      </c>
      <c r="AN12" s="6">
        <v>483181.12</v>
      </c>
      <c r="AO12" s="46">
        <f>+AL12-AN12</f>
        <v>457674.5</v>
      </c>
      <c r="AP12" s="6">
        <f t="shared" si="11"/>
        <v>2415905.5699999998</v>
      </c>
      <c r="AR12" s="6">
        <v>746583.09</v>
      </c>
      <c r="AS12" s="8">
        <v>2415905.5699999998</v>
      </c>
      <c r="AT12" s="6">
        <v>483181.11</v>
      </c>
      <c r="AU12" s="46">
        <f>+AR12-AT12</f>
        <v>263401.98</v>
      </c>
      <c r="AV12" s="6">
        <f t="shared" si="13"/>
        <v>1932724.46</v>
      </c>
      <c r="AX12" s="6">
        <v>297971.77</v>
      </c>
      <c r="AY12" s="8">
        <v>1932724.46</v>
      </c>
      <c r="AZ12" s="8"/>
      <c r="BA12" s="6"/>
      <c r="BB12" s="46">
        <f>+AX12-BA12</f>
        <v>297971.77</v>
      </c>
      <c r="BC12" s="6">
        <f t="shared" si="15"/>
        <v>1932724.46</v>
      </c>
      <c r="BE12" s="6">
        <v>761918.04</v>
      </c>
      <c r="BF12" s="8">
        <v>1932724.46</v>
      </c>
      <c r="BG12" s="6">
        <v>483181.12</v>
      </c>
      <c r="BH12" s="46">
        <f>+BE12-BG12</f>
        <v>278736.92000000004</v>
      </c>
      <c r="BI12" s="6">
        <f t="shared" si="17"/>
        <v>1449543.3399999999</v>
      </c>
      <c r="BK12" s="6">
        <v>705785.59</v>
      </c>
      <c r="BL12" s="8">
        <v>1449543.34</v>
      </c>
      <c r="BM12" s="6">
        <v>483181.11</v>
      </c>
      <c r="BN12" s="46">
        <f>+BK12-BM12</f>
        <v>222604.47999999998</v>
      </c>
      <c r="BO12" s="6">
        <f t="shared" ref="BO12:BO18" si="30">+BL12-BM12</f>
        <v>966362.2300000001</v>
      </c>
      <c r="BP12" s="108"/>
      <c r="BQ12" s="113">
        <v>1074054.3500000001</v>
      </c>
      <c r="BR12" s="113">
        <v>966362.23</v>
      </c>
      <c r="BS12" s="113">
        <v>0</v>
      </c>
      <c r="BT12" s="113">
        <v>0</v>
      </c>
      <c r="BU12" s="46">
        <f t="shared" si="20"/>
        <v>1074054.3500000001</v>
      </c>
      <c r="BV12" s="113">
        <f t="shared" si="21"/>
        <v>966362.23</v>
      </c>
      <c r="BW12" s="108"/>
      <c r="BX12" s="6">
        <v>615860.63</v>
      </c>
      <c r="BY12" s="8">
        <v>966362.23</v>
      </c>
      <c r="BZ12" s="6">
        <v>483181.12</v>
      </c>
      <c r="CA12" s="46">
        <f>+BX12-BZ12</f>
        <v>132679.51</v>
      </c>
      <c r="CB12" s="6">
        <f t="shared" ref="CB12:CB18" si="31">+BY12-BZ12</f>
        <v>483181.11</v>
      </c>
      <c r="CC12" s="108"/>
      <c r="CD12" s="6"/>
      <c r="CE12" s="8"/>
      <c r="CF12" s="6"/>
      <c r="CG12" s="46">
        <f>+CD12-CF12</f>
        <v>0</v>
      </c>
      <c r="CH12" s="6">
        <f t="shared" ref="CH12:CH18" si="32">+CE12-CF12</f>
        <v>0</v>
      </c>
      <c r="CI12" s="108"/>
      <c r="CJ12" s="246">
        <f t="shared" si="26"/>
        <v>6234019.4299999997</v>
      </c>
      <c r="CK12" s="116">
        <v>7016771.3499999996</v>
      </c>
      <c r="CL12" s="118">
        <f t="shared" si="27"/>
        <v>782751.91999999993</v>
      </c>
    </row>
    <row r="13" spans="1:90" x14ac:dyDescent="0.35">
      <c r="A13" s="3" t="s">
        <v>11</v>
      </c>
      <c r="B13" s="6">
        <v>380448.46</v>
      </c>
      <c r="C13" s="6">
        <v>4048380.86</v>
      </c>
      <c r="D13" s="6">
        <v>337365.07</v>
      </c>
      <c r="E13" s="46">
        <f t="shared" si="0"/>
        <v>43083.390000000014</v>
      </c>
      <c r="F13" s="8">
        <f t="shared" si="1"/>
        <v>3711015.79</v>
      </c>
      <c r="H13" s="6">
        <v>615082.53</v>
      </c>
      <c r="I13" s="8">
        <v>3711015.79</v>
      </c>
      <c r="J13" s="6">
        <v>337365.07</v>
      </c>
      <c r="K13" s="46">
        <f t="shared" si="2"/>
        <v>277717.46000000002</v>
      </c>
      <c r="L13" s="6">
        <f t="shared" si="3"/>
        <v>3373650.72</v>
      </c>
      <c r="N13" s="6">
        <v>762660.82</v>
      </c>
      <c r="O13" s="8">
        <v>3373650.72</v>
      </c>
      <c r="P13" s="6">
        <v>337365.07</v>
      </c>
      <c r="Q13" s="46">
        <f t="shared" ref="Q13:Q18" si="33">+N13-P13</f>
        <v>425295.74999999994</v>
      </c>
      <c r="R13" s="6">
        <f t="shared" si="5"/>
        <v>3036285.6500000004</v>
      </c>
      <c r="T13" s="6">
        <v>476318.48</v>
      </c>
      <c r="U13" s="8">
        <v>3036285.65</v>
      </c>
      <c r="V13" s="6">
        <v>337365.07</v>
      </c>
      <c r="W13" s="46">
        <f t="shared" ref="W13:W18" si="34">+T13-V13</f>
        <v>138953.40999999997</v>
      </c>
      <c r="X13" s="6">
        <f t="shared" si="7"/>
        <v>2698920.58</v>
      </c>
      <c r="Z13" s="6">
        <v>460138.61</v>
      </c>
      <c r="AA13" s="8">
        <v>2698920.58</v>
      </c>
      <c r="AB13" s="6">
        <v>337365.07</v>
      </c>
      <c r="AC13" s="46">
        <f t="shared" ref="AC13:AC18" si="35">+Z13-AB13</f>
        <v>122773.53999999998</v>
      </c>
      <c r="AD13" s="6">
        <f t="shared" si="8"/>
        <v>2361555.5100000002</v>
      </c>
      <c r="AF13" s="6">
        <v>651853.93999999994</v>
      </c>
      <c r="AG13" s="8">
        <v>2361555.5099999998</v>
      </c>
      <c r="AH13" s="6">
        <v>337365.07</v>
      </c>
      <c r="AI13" s="46">
        <f t="shared" ref="AI13:AI18" si="36">+AF13-AH13</f>
        <v>314488.86999999994</v>
      </c>
      <c r="AJ13" s="6">
        <f t="shared" si="9"/>
        <v>2024190.4399999997</v>
      </c>
      <c r="AL13" s="6">
        <v>943543.25</v>
      </c>
      <c r="AM13" s="8">
        <v>2024190.44</v>
      </c>
      <c r="AN13" s="6">
        <v>337365.07</v>
      </c>
      <c r="AO13" s="46">
        <f t="shared" ref="AO13:AO18" si="37">+AL13-AN13</f>
        <v>606178.17999999993</v>
      </c>
      <c r="AP13" s="6">
        <f t="shared" si="11"/>
        <v>1686825.3699999999</v>
      </c>
      <c r="AR13" s="6">
        <v>571885.16</v>
      </c>
      <c r="AS13" s="8">
        <v>1686825.37</v>
      </c>
      <c r="AT13" s="6">
        <v>337365.07</v>
      </c>
      <c r="AU13" s="46">
        <f t="shared" ref="AU13:AU18" si="38">+AR13-AT13</f>
        <v>234520.09000000003</v>
      </c>
      <c r="AV13" s="6">
        <f t="shared" si="13"/>
        <v>1349460.3</v>
      </c>
      <c r="AX13" s="6">
        <v>150527.26999999999</v>
      </c>
      <c r="AY13" s="8">
        <v>1349460.3</v>
      </c>
      <c r="AZ13" s="8"/>
      <c r="BA13" s="6"/>
      <c r="BB13" s="46">
        <f t="shared" ref="BB13:BB18" si="39">+AX13-BA13</f>
        <v>150527.26999999999</v>
      </c>
      <c r="BC13" s="6">
        <f t="shared" si="15"/>
        <v>1349460.3</v>
      </c>
      <c r="BE13" s="6">
        <v>922447.21</v>
      </c>
      <c r="BF13" s="8">
        <v>1349460.3</v>
      </c>
      <c r="BG13" s="6">
        <v>337365.08</v>
      </c>
      <c r="BH13" s="46">
        <f t="shared" ref="BH13:BH18" si="40">+BE13-BG13</f>
        <v>585082.12999999989</v>
      </c>
      <c r="BI13" s="6">
        <f t="shared" si="17"/>
        <v>1012095.22</v>
      </c>
      <c r="BK13" s="6">
        <v>494049.13</v>
      </c>
      <c r="BL13" s="8">
        <v>1012095.22</v>
      </c>
      <c r="BM13" s="6">
        <v>337365.07</v>
      </c>
      <c r="BN13" s="46">
        <f t="shared" ref="BN13:BN18" si="41">+BK13-BM13</f>
        <v>156684.06</v>
      </c>
      <c r="BO13" s="6">
        <f t="shared" si="30"/>
        <v>674730.14999999991</v>
      </c>
      <c r="BP13" s="108"/>
      <c r="BQ13" s="113">
        <v>688883.7</v>
      </c>
      <c r="BR13" s="113">
        <v>674730.15</v>
      </c>
      <c r="BS13" s="113">
        <v>0</v>
      </c>
      <c r="BT13" s="113">
        <v>0</v>
      </c>
      <c r="BU13" s="46">
        <f t="shared" si="20"/>
        <v>688883.7</v>
      </c>
      <c r="BV13" s="113">
        <f t="shared" si="21"/>
        <v>674730.15</v>
      </c>
      <c r="BW13" s="108"/>
      <c r="BX13" s="6">
        <v>346596.64</v>
      </c>
      <c r="BY13" s="8">
        <v>674730.15</v>
      </c>
      <c r="BZ13" s="6">
        <v>337365.08</v>
      </c>
      <c r="CA13" s="46">
        <f t="shared" ref="CA13:CA18" si="42">+BX13-BZ13</f>
        <v>9231.5599999999977</v>
      </c>
      <c r="CB13" s="6">
        <f t="shared" si="31"/>
        <v>337365.07</v>
      </c>
      <c r="CC13" s="108"/>
      <c r="CD13" s="6"/>
      <c r="CE13" s="8"/>
      <c r="CF13" s="6"/>
      <c r="CG13" s="46">
        <f t="shared" ref="CG13:CG18" si="43">+CD13-CF13</f>
        <v>0</v>
      </c>
      <c r="CH13" s="6">
        <f t="shared" si="32"/>
        <v>0</v>
      </c>
      <c r="CI13" s="108"/>
      <c r="CJ13" s="246">
        <f t="shared" si="26"/>
        <v>3753419.4099999997</v>
      </c>
      <c r="CK13" s="116">
        <v>4780540.38</v>
      </c>
      <c r="CL13" s="118">
        <f t="shared" si="27"/>
        <v>1027120.9700000002</v>
      </c>
    </row>
    <row r="14" spans="1:90" x14ac:dyDescent="0.35">
      <c r="A14" s="3" t="s">
        <v>12</v>
      </c>
      <c r="B14" s="6">
        <v>1222274.8600000001</v>
      </c>
      <c r="C14" s="6">
        <v>6048150.5099999998</v>
      </c>
      <c r="D14" s="6">
        <v>504012.54</v>
      </c>
      <c r="E14" s="46">
        <f t="shared" si="0"/>
        <v>718262.32000000007</v>
      </c>
      <c r="F14" s="8">
        <f t="shared" si="1"/>
        <v>5544137.9699999997</v>
      </c>
      <c r="H14" s="6">
        <v>1230388.31</v>
      </c>
      <c r="I14" s="8">
        <v>5544137.9699999997</v>
      </c>
      <c r="J14" s="6">
        <v>504012.54</v>
      </c>
      <c r="K14" s="46">
        <f t="shared" si="2"/>
        <v>726375.77</v>
      </c>
      <c r="L14" s="6">
        <f t="shared" si="3"/>
        <v>5040125.43</v>
      </c>
      <c r="N14" s="6">
        <v>1395217.11</v>
      </c>
      <c r="O14" s="8">
        <v>5040125.43</v>
      </c>
      <c r="P14" s="6">
        <v>504012.54</v>
      </c>
      <c r="Q14" s="46">
        <f t="shared" si="33"/>
        <v>891204.57000000007</v>
      </c>
      <c r="R14" s="6">
        <f t="shared" si="5"/>
        <v>4536112.8899999997</v>
      </c>
      <c r="T14" s="6">
        <v>1268055.3600000001</v>
      </c>
      <c r="U14" s="8">
        <v>4536112.8899999997</v>
      </c>
      <c r="V14" s="6">
        <v>504012.54</v>
      </c>
      <c r="W14" s="46">
        <f t="shared" si="34"/>
        <v>764042.82000000007</v>
      </c>
      <c r="X14" s="6">
        <f t="shared" si="7"/>
        <v>4032100.3499999996</v>
      </c>
      <c r="Z14" s="6">
        <v>1380122.12</v>
      </c>
      <c r="AA14" s="8">
        <v>4032100.35</v>
      </c>
      <c r="AB14" s="6">
        <v>504012.54</v>
      </c>
      <c r="AC14" s="46">
        <f t="shared" si="35"/>
        <v>876109.58000000007</v>
      </c>
      <c r="AD14" s="6">
        <f t="shared" si="8"/>
        <v>3528087.81</v>
      </c>
      <c r="AF14" s="6">
        <v>1216408.79</v>
      </c>
      <c r="AG14" s="8">
        <v>3528087.81</v>
      </c>
      <c r="AH14" s="6">
        <v>504012.54</v>
      </c>
      <c r="AI14" s="46">
        <f t="shared" si="36"/>
        <v>712396.25</v>
      </c>
      <c r="AJ14" s="6">
        <f t="shared" si="9"/>
        <v>3024075.27</v>
      </c>
      <c r="AL14" s="6">
        <v>1280932.75</v>
      </c>
      <c r="AM14" s="8">
        <v>3024075.27</v>
      </c>
      <c r="AN14" s="6">
        <v>504012.55</v>
      </c>
      <c r="AO14" s="46">
        <f t="shared" si="37"/>
        <v>776920.2</v>
      </c>
      <c r="AP14" s="6">
        <f t="shared" si="11"/>
        <v>2520062.7200000002</v>
      </c>
      <c r="AR14" s="6">
        <v>1221227.77</v>
      </c>
      <c r="AS14" s="8">
        <v>2520062.7200000002</v>
      </c>
      <c r="AT14" s="6">
        <v>504012.54</v>
      </c>
      <c r="AU14" s="46">
        <f t="shared" si="38"/>
        <v>717215.23</v>
      </c>
      <c r="AV14" s="6">
        <f t="shared" si="13"/>
        <v>2016050.1800000002</v>
      </c>
      <c r="AX14" s="6">
        <v>355183.6</v>
      </c>
      <c r="AY14" s="8">
        <v>2016050.18</v>
      </c>
      <c r="AZ14" s="8"/>
      <c r="BA14" s="6"/>
      <c r="BB14" s="46">
        <f t="shared" si="39"/>
        <v>355183.6</v>
      </c>
      <c r="BC14" s="6">
        <f t="shared" si="15"/>
        <v>2016050.18</v>
      </c>
      <c r="BE14" s="6">
        <v>1056253.0900000001</v>
      </c>
      <c r="BF14" s="8">
        <v>2016050.18</v>
      </c>
      <c r="BG14" s="6">
        <v>504012.55</v>
      </c>
      <c r="BH14" s="46">
        <f t="shared" si="40"/>
        <v>552240.54</v>
      </c>
      <c r="BI14" s="6">
        <f t="shared" si="17"/>
        <v>1512037.63</v>
      </c>
      <c r="BK14" s="6">
        <v>1143190.72</v>
      </c>
      <c r="BL14" s="8">
        <v>1512037.63</v>
      </c>
      <c r="BM14" s="6">
        <v>504012.54</v>
      </c>
      <c r="BN14" s="46">
        <f t="shared" si="41"/>
        <v>639178.17999999993</v>
      </c>
      <c r="BO14" s="6">
        <f t="shared" si="30"/>
        <v>1008025.0899999999</v>
      </c>
      <c r="BP14" s="108"/>
      <c r="BQ14" s="113">
        <v>1533198.86</v>
      </c>
      <c r="BR14" s="113">
        <v>1008025.09</v>
      </c>
      <c r="BS14" s="113">
        <v>0</v>
      </c>
      <c r="BT14" s="113">
        <v>0</v>
      </c>
      <c r="BU14" s="46">
        <f t="shared" si="20"/>
        <v>1533198.86</v>
      </c>
      <c r="BV14" s="113">
        <f t="shared" si="21"/>
        <v>1008025.09</v>
      </c>
      <c r="BW14" s="108"/>
      <c r="BX14" s="6">
        <v>55600.78</v>
      </c>
      <c r="BY14" s="8">
        <v>1008025.09</v>
      </c>
      <c r="BZ14" s="6">
        <v>55600.78</v>
      </c>
      <c r="CA14" s="46">
        <f t="shared" si="42"/>
        <v>0</v>
      </c>
      <c r="CB14" s="6">
        <f t="shared" si="31"/>
        <v>952424.30999999994</v>
      </c>
      <c r="CC14" s="108"/>
      <c r="CD14" s="6"/>
      <c r="CE14" s="8"/>
      <c r="CF14" s="6"/>
      <c r="CG14" s="46">
        <f t="shared" si="43"/>
        <v>0</v>
      </c>
      <c r="CH14" s="6">
        <f t="shared" si="32"/>
        <v>0</v>
      </c>
      <c r="CI14" s="108"/>
      <c r="CJ14" s="246">
        <f t="shared" si="26"/>
        <v>9262327.9199999999</v>
      </c>
      <c r="CK14" s="116">
        <v>10987449.1</v>
      </c>
      <c r="CL14" s="118">
        <f t="shared" si="27"/>
        <v>1725121.1799999997</v>
      </c>
    </row>
    <row r="15" spans="1:90" x14ac:dyDescent="0.35">
      <c r="A15" s="3" t="s">
        <v>13</v>
      </c>
      <c r="B15" s="6">
        <v>297388.83</v>
      </c>
      <c r="C15" s="6">
        <v>3877565.41</v>
      </c>
      <c r="D15" s="6">
        <v>297388.83</v>
      </c>
      <c r="E15" s="46">
        <f t="shared" si="0"/>
        <v>0</v>
      </c>
      <c r="F15" s="8">
        <f t="shared" si="1"/>
        <v>3580176.58</v>
      </c>
      <c r="H15" s="6">
        <v>151443.37</v>
      </c>
      <c r="I15" s="8">
        <v>3580176.58</v>
      </c>
      <c r="J15" s="6">
        <v>151443.37</v>
      </c>
      <c r="K15" s="46">
        <f t="shared" si="2"/>
        <v>0</v>
      </c>
      <c r="L15" s="6">
        <f t="shared" si="3"/>
        <v>3428733.21</v>
      </c>
      <c r="N15" s="6">
        <v>219595.48</v>
      </c>
      <c r="O15" s="8">
        <v>3428733.21</v>
      </c>
      <c r="P15" s="6">
        <v>219595.48</v>
      </c>
      <c r="Q15" s="46">
        <f t="shared" si="33"/>
        <v>0</v>
      </c>
      <c r="R15" s="6">
        <f t="shared" si="5"/>
        <v>3209137.73</v>
      </c>
      <c r="T15" s="6">
        <v>183830.59</v>
      </c>
      <c r="U15" s="8">
        <v>3209137.73</v>
      </c>
      <c r="V15" s="6">
        <v>183830.59</v>
      </c>
      <c r="W15" s="46">
        <f t="shared" si="34"/>
        <v>0</v>
      </c>
      <c r="X15" s="6">
        <f t="shared" si="7"/>
        <v>3025307.14</v>
      </c>
      <c r="Z15" s="6">
        <v>140157.10999999999</v>
      </c>
      <c r="AA15" s="8">
        <v>3025307.14</v>
      </c>
      <c r="AB15" s="6">
        <v>140157.10999999999</v>
      </c>
      <c r="AC15" s="46">
        <f t="shared" si="35"/>
        <v>0</v>
      </c>
      <c r="AD15" s="6">
        <f t="shared" si="8"/>
        <v>2885150.0300000003</v>
      </c>
      <c r="AF15" s="6">
        <v>125117.07</v>
      </c>
      <c r="AG15" s="8">
        <v>2885150.03</v>
      </c>
      <c r="AH15" s="6">
        <v>125117.07</v>
      </c>
      <c r="AI15" s="46">
        <f t="shared" si="36"/>
        <v>0</v>
      </c>
      <c r="AJ15" s="6">
        <f t="shared" si="9"/>
        <v>2760032.96</v>
      </c>
      <c r="AL15" s="6">
        <v>134755.98000000001</v>
      </c>
      <c r="AM15" s="8">
        <v>2760032.96</v>
      </c>
      <c r="AN15" s="6">
        <v>134755.98000000001</v>
      </c>
      <c r="AO15" s="46">
        <f t="shared" si="37"/>
        <v>0</v>
      </c>
      <c r="AP15" s="6">
        <f t="shared" si="11"/>
        <v>2625276.98</v>
      </c>
      <c r="AR15" s="6">
        <v>121791.96</v>
      </c>
      <c r="AS15" s="8">
        <v>2625276.98</v>
      </c>
      <c r="AT15" s="6">
        <v>121791.96</v>
      </c>
      <c r="AU15" s="46">
        <f t="shared" si="38"/>
        <v>0</v>
      </c>
      <c r="AV15" s="6">
        <f t="shared" si="13"/>
        <v>2503485.02</v>
      </c>
      <c r="AX15" s="6">
        <v>53168.14</v>
      </c>
      <c r="AY15" s="8">
        <v>2503485.02</v>
      </c>
      <c r="AZ15" s="8">
        <v>1210963.22</v>
      </c>
      <c r="BA15" s="6">
        <v>53168.14</v>
      </c>
      <c r="BB15" s="46">
        <f t="shared" si="39"/>
        <v>0</v>
      </c>
      <c r="BC15" s="6">
        <f t="shared" si="15"/>
        <v>1292521.8</v>
      </c>
      <c r="BE15" s="6">
        <v>172855.64</v>
      </c>
      <c r="BF15" s="8">
        <v>2450316.88</v>
      </c>
      <c r="BG15" s="6">
        <v>172855.64</v>
      </c>
      <c r="BH15" s="46">
        <f t="shared" si="40"/>
        <v>0</v>
      </c>
      <c r="BI15" s="6">
        <f t="shared" si="17"/>
        <v>2277461.2399999998</v>
      </c>
      <c r="BK15" s="6"/>
      <c r="BL15" s="8">
        <v>2277461.2400000002</v>
      </c>
      <c r="BM15" s="6">
        <v>0</v>
      </c>
      <c r="BN15" s="46">
        <f t="shared" si="41"/>
        <v>0</v>
      </c>
      <c r="BO15" s="6">
        <f t="shared" si="30"/>
        <v>2277461.2400000002</v>
      </c>
      <c r="BP15" s="108"/>
      <c r="BQ15" s="113">
        <v>156691.76</v>
      </c>
      <c r="BR15" s="113">
        <v>2277461.2400000002</v>
      </c>
      <c r="BS15" s="113">
        <v>1631200.34</v>
      </c>
      <c r="BT15" s="113">
        <v>156691.76</v>
      </c>
      <c r="BU15" s="46">
        <f t="shared" si="20"/>
        <v>0</v>
      </c>
      <c r="BV15" s="113">
        <f t="shared" si="21"/>
        <v>2120769.4800000004</v>
      </c>
      <c r="BW15" s="108"/>
      <c r="BX15" s="6">
        <v>162761.10999999999</v>
      </c>
      <c r="BY15" s="8">
        <v>2120769.48</v>
      </c>
      <c r="BZ15" s="6">
        <v>162761.10999999999</v>
      </c>
      <c r="CA15" s="46">
        <f t="shared" si="42"/>
        <v>0</v>
      </c>
      <c r="CB15" s="6">
        <f t="shared" si="31"/>
        <v>1958008.37</v>
      </c>
      <c r="CC15" s="108"/>
      <c r="CD15" s="6"/>
      <c r="CE15" s="8"/>
      <c r="CF15" s="6"/>
      <c r="CG15" s="46">
        <f t="shared" si="43"/>
        <v>0</v>
      </c>
      <c r="CH15" s="6">
        <f t="shared" si="32"/>
        <v>0</v>
      </c>
      <c r="CI15" s="108"/>
      <c r="CJ15" s="246">
        <f t="shared" si="26"/>
        <v>0</v>
      </c>
      <c r="CK15" s="116">
        <v>2626559.27</v>
      </c>
      <c r="CL15" s="118">
        <f t="shared" si="27"/>
        <v>2626559.27</v>
      </c>
    </row>
    <row r="16" spans="1:90" x14ac:dyDescent="0.35">
      <c r="A16" s="4" t="s">
        <v>14</v>
      </c>
      <c r="B16" s="6">
        <v>1045867.37</v>
      </c>
      <c r="C16" s="6">
        <v>5651663.2000000002</v>
      </c>
      <c r="D16" s="6">
        <v>470971.93</v>
      </c>
      <c r="E16" s="46">
        <f t="shared" si="0"/>
        <v>574895.43999999994</v>
      </c>
      <c r="F16" s="8">
        <f t="shared" si="1"/>
        <v>5180691.2700000005</v>
      </c>
      <c r="H16" s="6">
        <v>1170633.08</v>
      </c>
      <c r="I16" s="8">
        <v>5180691.2699999996</v>
      </c>
      <c r="J16" s="6">
        <v>470971.93</v>
      </c>
      <c r="K16" s="46">
        <f t="shared" si="2"/>
        <v>699661.15000000014</v>
      </c>
      <c r="L16" s="6">
        <f t="shared" si="3"/>
        <v>4709719.34</v>
      </c>
      <c r="N16" s="6">
        <v>1129029.74</v>
      </c>
      <c r="O16" s="8">
        <v>4709719.34</v>
      </c>
      <c r="P16" s="6">
        <v>470971.93</v>
      </c>
      <c r="Q16" s="46">
        <f t="shared" si="33"/>
        <v>658057.81000000006</v>
      </c>
      <c r="R16" s="6">
        <f t="shared" si="5"/>
        <v>4238747.41</v>
      </c>
      <c r="T16" s="6">
        <v>858342.07</v>
      </c>
      <c r="U16" s="8">
        <v>4238747.41</v>
      </c>
      <c r="V16" s="6">
        <v>470971.93</v>
      </c>
      <c r="W16" s="46">
        <f t="shared" si="34"/>
        <v>387370.13999999996</v>
      </c>
      <c r="X16" s="6">
        <f t="shared" si="7"/>
        <v>3767775.48</v>
      </c>
      <c r="Z16" s="6">
        <v>662379.22</v>
      </c>
      <c r="AA16" s="8">
        <v>3767775.48</v>
      </c>
      <c r="AB16" s="6">
        <v>470971.94</v>
      </c>
      <c r="AC16" s="46">
        <f t="shared" si="35"/>
        <v>191407.27999999997</v>
      </c>
      <c r="AD16" s="6">
        <f t="shared" si="8"/>
        <v>3296803.54</v>
      </c>
      <c r="AF16" s="110">
        <v>915673.48</v>
      </c>
      <c r="AG16" s="110">
        <v>3296803.54</v>
      </c>
      <c r="AH16" s="110">
        <v>470971.93</v>
      </c>
      <c r="AI16" s="111">
        <f>+AF16-AH16</f>
        <v>444701.55</v>
      </c>
      <c r="AJ16" s="110">
        <f t="shared" si="9"/>
        <v>2825831.61</v>
      </c>
      <c r="AK16" s="112"/>
      <c r="AL16" s="110">
        <v>1007924.89</v>
      </c>
      <c r="AM16" s="110">
        <v>2825831.61</v>
      </c>
      <c r="AN16" s="110">
        <v>470971.94</v>
      </c>
      <c r="AO16" s="111">
        <f t="shared" si="37"/>
        <v>536952.94999999995</v>
      </c>
      <c r="AP16" s="110">
        <f t="shared" si="11"/>
        <v>2354859.67</v>
      </c>
      <c r="AR16" s="6">
        <v>710777.08</v>
      </c>
      <c r="AS16" s="8">
        <v>2354859.67</v>
      </c>
      <c r="AT16" s="6">
        <v>470971.93</v>
      </c>
      <c r="AU16" s="46">
        <f t="shared" si="38"/>
        <v>239805.14999999997</v>
      </c>
      <c r="AV16" s="6">
        <f t="shared" si="13"/>
        <v>1883887.74</v>
      </c>
      <c r="AX16" s="6">
        <v>251526.38</v>
      </c>
      <c r="AY16" s="8">
        <v>1883887.74</v>
      </c>
      <c r="AZ16" s="8"/>
      <c r="BA16" s="6"/>
      <c r="BB16" s="46">
        <f t="shared" si="39"/>
        <v>251526.38</v>
      </c>
      <c r="BC16" s="6">
        <f t="shared" si="15"/>
        <v>1883887.74</v>
      </c>
      <c r="BE16" s="6">
        <v>818168.44</v>
      </c>
      <c r="BF16" s="8">
        <v>1883887.74</v>
      </c>
      <c r="BG16" s="6">
        <v>470971.94</v>
      </c>
      <c r="BH16" s="46">
        <f t="shared" si="40"/>
        <v>347196.49999999994</v>
      </c>
      <c r="BI16" s="6">
        <f t="shared" si="17"/>
        <v>1412915.8</v>
      </c>
      <c r="BK16" s="6">
        <v>742061.44</v>
      </c>
      <c r="BL16" s="8">
        <v>1412915.8</v>
      </c>
      <c r="BM16" s="6">
        <v>470971.93</v>
      </c>
      <c r="BN16" s="46">
        <f t="shared" si="41"/>
        <v>271089.50999999995</v>
      </c>
      <c r="BO16" s="6">
        <f t="shared" si="30"/>
        <v>941943.87000000011</v>
      </c>
      <c r="BP16" s="108"/>
      <c r="BQ16" s="113">
        <v>978903.23</v>
      </c>
      <c r="BR16" s="113">
        <v>941943.87</v>
      </c>
      <c r="BS16" s="113">
        <v>0</v>
      </c>
      <c r="BT16" s="113">
        <v>0</v>
      </c>
      <c r="BU16" s="46">
        <f t="shared" si="20"/>
        <v>978903.23</v>
      </c>
      <c r="BV16" s="113">
        <f t="shared" si="21"/>
        <v>941943.87</v>
      </c>
      <c r="BW16" s="108"/>
      <c r="BX16" s="6">
        <v>637781.85</v>
      </c>
      <c r="BY16" s="8">
        <v>941943.87</v>
      </c>
      <c r="BZ16" s="6">
        <v>470971.94</v>
      </c>
      <c r="CA16" s="46">
        <f t="shared" si="42"/>
        <v>166809.90999999997</v>
      </c>
      <c r="CB16" s="6">
        <f t="shared" si="31"/>
        <v>470971.93</v>
      </c>
      <c r="CC16" s="108"/>
      <c r="CD16" s="6"/>
      <c r="CE16" s="8"/>
      <c r="CF16" s="6"/>
      <c r="CG16" s="46">
        <f t="shared" si="43"/>
        <v>0</v>
      </c>
      <c r="CH16" s="6">
        <f t="shared" si="32"/>
        <v>0</v>
      </c>
      <c r="CI16" s="108"/>
      <c r="CJ16" s="246">
        <f t="shared" si="26"/>
        <v>5748376.9999999981</v>
      </c>
      <c r="CK16" s="116">
        <v>6737730.1299999999</v>
      </c>
      <c r="CL16" s="118">
        <f t="shared" si="27"/>
        <v>989353.13000000175</v>
      </c>
    </row>
    <row r="17" spans="1:90" x14ac:dyDescent="0.35">
      <c r="A17" s="4" t="s">
        <v>15</v>
      </c>
      <c r="B17" s="6">
        <v>435188.62</v>
      </c>
      <c r="C17" s="6">
        <v>4182533.72</v>
      </c>
      <c r="D17" s="6">
        <v>348544.48</v>
      </c>
      <c r="E17" s="46">
        <f t="shared" si="0"/>
        <v>86644.140000000014</v>
      </c>
      <c r="F17" s="8">
        <f t="shared" si="1"/>
        <v>3833989.24</v>
      </c>
      <c r="H17" s="6">
        <v>700468.86</v>
      </c>
      <c r="I17" s="8">
        <v>3833989.24</v>
      </c>
      <c r="J17" s="6">
        <v>348544.48</v>
      </c>
      <c r="K17" s="46">
        <f t="shared" si="2"/>
        <v>351924.38</v>
      </c>
      <c r="L17" s="6">
        <f t="shared" si="3"/>
        <v>3485444.7600000002</v>
      </c>
      <c r="N17" s="6">
        <v>845453.97</v>
      </c>
      <c r="O17" s="8">
        <v>3485444.76</v>
      </c>
      <c r="P17" s="6">
        <v>348544.48</v>
      </c>
      <c r="Q17" s="46">
        <f t="shared" si="33"/>
        <v>496909.49</v>
      </c>
      <c r="R17" s="6">
        <f t="shared" si="5"/>
        <v>3136900.28</v>
      </c>
      <c r="T17" s="6">
        <v>190989.15</v>
      </c>
      <c r="U17" s="8">
        <v>3136900.28</v>
      </c>
      <c r="V17" s="6">
        <v>190989.15</v>
      </c>
      <c r="W17" s="46">
        <f t="shared" si="34"/>
        <v>0</v>
      </c>
      <c r="X17" s="6">
        <f t="shared" si="7"/>
        <v>2945911.13</v>
      </c>
      <c r="Z17" s="6">
        <v>498945.56</v>
      </c>
      <c r="AA17" s="8">
        <v>2945911.13</v>
      </c>
      <c r="AB17" s="6">
        <v>368238.89</v>
      </c>
      <c r="AC17" s="46">
        <f t="shared" si="35"/>
        <v>130706.66999999998</v>
      </c>
      <c r="AD17" s="6">
        <f t="shared" si="8"/>
        <v>2577672.2399999998</v>
      </c>
      <c r="AF17" s="6">
        <v>388014.25</v>
      </c>
      <c r="AG17" s="8">
        <v>2577672.2400000002</v>
      </c>
      <c r="AH17" s="6">
        <v>368238.89</v>
      </c>
      <c r="AI17" s="46">
        <f t="shared" si="36"/>
        <v>19775.359999999986</v>
      </c>
      <c r="AJ17" s="6">
        <f t="shared" si="9"/>
        <v>2209433.35</v>
      </c>
      <c r="AL17" s="6">
        <v>684019.35</v>
      </c>
      <c r="AM17" s="8">
        <v>2209433.35</v>
      </c>
      <c r="AN17" s="6">
        <v>368238.89</v>
      </c>
      <c r="AO17" s="46">
        <f t="shared" si="37"/>
        <v>315780.45999999996</v>
      </c>
      <c r="AP17" s="6">
        <f t="shared" si="11"/>
        <v>1841194.46</v>
      </c>
      <c r="AR17" s="6">
        <v>289754.33</v>
      </c>
      <c r="AS17" s="8">
        <v>1841194.46</v>
      </c>
      <c r="AT17" s="6">
        <v>289754.33</v>
      </c>
      <c r="AU17" s="46">
        <f t="shared" si="38"/>
        <v>0</v>
      </c>
      <c r="AV17" s="113">
        <f t="shared" si="13"/>
        <v>1551440.13</v>
      </c>
      <c r="AX17" s="6">
        <v>150919.85</v>
      </c>
      <c r="AY17" s="8">
        <v>1551440.13</v>
      </c>
      <c r="AZ17" s="8">
        <v>157262.22</v>
      </c>
      <c r="BA17" s="6">
        <v>150919.85</v>
      </c>
      <c r="BB17" s="46">
        <f t="shared" si="39"/>
        <v>0</v>
      </c>
      <c r="BC17" s="6">
        <f t="shared" si="15"/>
        <v>1394177.91</v>
      </c>
      <c r="BE17" s="6">
        <v>689177.08</v>
      </c>
      <c r="BF17" s="8">
        <v>1400520.28</v>
      </c>
      <c r="BG17" s="6">
        <v>387860.03</v>
      </c>
      <c r="BH17" s="46">
        <f t="shared" si="40"/>
        <v>301317.04999999993</v>
      </c>
      <c r="BI17" s="6">
        <f t="shared" si="17"/>
        <v>1012660.25</v>
      </c>
      <c r="BK17" s="6">
        <v>174392.12</v>
      </c>
      <c r="BL17" s="8">
        <v>1012660.25</v>
      </c>
      <c r="BM17" s="6">
        <v>174392.12</v>
      </c>
      <c r="BN17" s="46">
        <f t="shared" si="41"/>
        <v>0</v>
      </c>
      <c r="BO17" s="6">
        <f t="shared" si="30"/>
        <v>838268.13</v>
      </c>
      <c r="BP17" s="108"/>
      <c r="BQ17" s="113">
        <v>538361</v>
      </c>
      <c r="BR17" s="113">
        <v>838268.13</v>
      </c>
      <c r="BS17" s="113">
        <v>141179.18</v>
      </c>
      <c r="BT17" s="113">
        <v>141179.18</v>
      </c>
      <c r="BU17" s="46">
        <f t="shared" si="20"/>
        <v>397181.82</v>
      </c>
      <c r="BV17" s="113">
        <f t="shared" si="21"/>
        <v>697088.95</v>
      </c>
      <c r="BW17" s="108"/>
      <c r="BX17" s="6">
        <v>109549.86</v>
      </c>
      <c r="BY17" s="8">
        <v>697088.95</v>
      </c>
      <c r="BZ17" s="6">
        <v>109549.86</v>
      </c>
      <c r="CA17" s="46">
        <f t="shared" si="42"/>
        <v>0</v>
      </c>
      <c r="CB17" s="6">
        <f t="shared" si="31"/>
        <v>587539.09</v>
      </c>
      <c r="CC17" s="108"/>
      <c r="CD17" s="6"/>
      <c r="CE17" s="8"/>
      <c r="CF17" s="6"/>
      <c r="CG17" s="46">
        <f t="shared" si="43"/>
        <v>0</v>
      </c>
      <c r="CH17" s="6">
        <f t="shared" si="32"/>
        <v>0</v>
      </c>
      <c r="CI17" s="108"/>
      <c r="CJ17" s="246">
        <f t="shared" si="26"/>
        <v>2100239.3699999996</v>
      </c>
      <c r="CK17" s="116">
        <v>2632849.2000000002</v>
      </c>
      <c r="CL17" s="118">
        <f t="shared" si="27"/>
        <v>532609.83000000054</v>
      </c>
    </row>
    <row r="18" spans="1:90" x14ac:dyDescent="0.35">
      <c r="A18" s="3" t="s">
        <v>16</v>
      </c>
      <c r="B18" s="6">
        <v>413190.08</v>
      </c>
      <c r="C18" s="6">
        <v>5337612.1399999997</v>
      </c>
      <c r="D18" s="6">
        <v>413190.08</v>
      </c>
      <c r="E18" s="46">
        <f t="shared" si="0"/>
        <v>0</v>
      </c>
      <c r="F18" s="8">
        <f t="shared" si="1"/>
        <v>4924422.0599999996</v>
      </c>
      <c r="H18" s="6">
        <v>200220.92</v>
      </c>
      <c r="I18" s="8">
        <v>4924422.0599999996</v>
      </c>
      <c r="J18" s="6">
        <v>200220.92</v>
      </c>
      <c r="K18" s="46">
        <f t="shared" si="2"/>
        <v>0</v>
      </c>
      <c r="L18" s="6">
        <f t="shared" si="3"/>
        <v>4724201.1399999997</v>
      </c>
      <c r="N18" s="6">
        <v>472085.49</v>
      </c>
      <c r="O18" s="8">
        <v>4724201.1399999997</v>
      </c>
      <c r="P18" s="6">
        <v>472085.49</v>
      </c>
      <c r="Q18" s="46">
        <f t="shared" si="33"/>
        <v>0</v>
      </c>
      <c r="R18" s="6">
        <f t="shared" si="5"/>
        <v>4252115.6499999994</v>
      </c>
      <c r="T18" s="6">
        <v>221124.18</v>
      </c>
      <c r="U18" s="8">
        <v>4252115.6500000004</v>
      </c>
      <c r="V18" s="6">
        <v>221124.18</v>
      </c>
      <c r="W18" s="46">
        <f t="shared" si="34"/>
        <v>0</v>
      </c>
      <c r="X18" s="6">
        <f t="shared" si="7"/>
        <v>4030991.47</v>
      </c>
      <c r="Z18" s="6">
        <v>117845.4</v>
      </c>
      <c r="AA18" s="8">
        <v>4030991.47</v>
      </c>
      <c r="AB18" s="6">
        <v>117845.4</v>
      </c>
      <c r="AC18" s="46">
        <f t="shared" si="35"/>
        <v>0</v>
      </c>
      <c r="AD18" s="6">
        <f t="shared" si="8"/>
        <v>3913146.0700000003</v>
      </c>
      <c r="AF18" s="6">
        <v>311708.28000000003</v>
      </c>
      <c r="AG18" s="8">
        <v>3913146.07</v>
      </c>
      <c r="AH18" s="6">
        <v>311708.28000000003</v>
      </c>
      <c r="AI18" s="46">
        <f t="shared" si="36"/>
        <v>0</v>
      </c>
      <c r="AJ18" s="6">
        <f t="shared" si="9"/>
        <v>3601437.79</v>
      </c>
      <c r="AL18" s="6">
        <v>265404.32</v>
      </c>
      <c r="AM18" s="8">
        <v>3601437.79</v>
      </c>
      <c r="AN18" s="6">
        <v>265404.32</v>
      </c>
      <c r="AO18" s="46">
        <f t="shared" si="37"/>
        <v>0</v>
      </c>
      <c r="AP18" s="6">
        <f t="shared" si="11"/>
        <v>3336033.47</v>
      </c>
      <c r="AR18" s="6">
        <v>314680.08</v>
      </c>
      <c r="AS18" s="8">
        <v>3336033.47</v>
      </c>
      <c r="AT18" s="6">
        <v>314680.08</v>
      </c>
      <c r="AU18" s="46">
        <f t="shared" si="38"/>
        <v>0</v>
      </c>
      <c r="AV18" s="6">
        <f t="shared" si="13"/>
        <v>3021353.39</v>
      </c>
      <c r="AX18" s="6">
        <v>85216.87</v>
      </c>
      <c r="AY18" s="8">
        <v>3021353.39</v>
      </c>
      <c r="AZ18" s="8">
        <v>1242149.3400000001</v>
      </c>
      <c r="BA18" s="6">
        <v>85216.87</v>
      </c>
      <c r="BB18" s="46">
        <f t="shared" si="39"/>
        <v>0</v>
      </c>
      <c r="BC18" s="6">
        <f t="shared" si="15"/>
        <v>1779204.05</v>
      </c>
      <c r="BE18" s="6">
        <v>243507.65</v>
      </c>
      <c r="BF18" s="8">
        <v>2936136.52</v>
      </c>
      <c r="BG18" s="6">
        <v>243507.65</v>
      </c>
      <c r="BH18" s="46">
        <f t="shared" si="40"/>
        <v>0</v>
      </c>
      <c r="BI18" s="6">
        <f t="shared" si="17"/>
        <v>2692628.87</v>
      </c>
      <c r="BK18" s="6">
        <v>224888.58</v>
      </c>
      <c r="BL18" s="8">
        <v>2692628.87</v>
      </c>
      <c r="BM18" s="6">
        <v>224888.58</v>
      </c>
      <c r="BN18" s="46">
        <f t="shared" si="41"/>
        <v>0</v>
      </c>
      <c r="BO18" s="6">
        <f t="shared" si="30"/>
        <v>2467740.29</v>
      </c>
      <c r="BP18" s="108"/>
      <c r="BQ18" s="113">
        <v>298628.44</v>
      </c>
      <c r="BR18" s="113">
        <v>2467740.29</v>
      </c>
      <c r="BS18" s="113">
        <v>1578138.27</v>
      </c>
      <c r="BT18" s="113">
        <v>298628.44</v>
      </c>
      <c r="BU18" s="46">
        <f t="shared" si="20"/>
        <v>0</v>
      </c>
      <c r="BV18" s="113">
        <f t="shared" si="21"/>
        <v>2169111.85</v>
      </c>
      <c r="BW18" s="108"/>
      <c r="BX18" s="6">
        <v>165720.46</v>
      </c>
      <c r="BY18" s="8">
        <v>2169111.85</v>
      </c>
      <c r="BZ18" s="6">
        <v>165720.46</v>
      </c>
      <c r="CA18" s="46">
        <f t="shared" si="42"/>
        <v>0</v>
      </c>
      <c r="CB18" s="6">
        <f t="shared" si="31"/>
        <v>2003391.3900000001</v>
      </c>
      <c r="CC18" s="108"/>
      <c r="CD18" s="6"/>
      <c r="CE18" s="8"/>
      <c r="CF18" s="6"/>
      <c r="CG18" s="46">
        <f t="shared" si="43"/>
        <v>0</v>
      </c>
      <c r="CH18" s="6">
        <f t="shared" si="32"/>
        <v>0</v>
      </c>
      <c r="CI18" s="108"/>
      <c r="CJ18" s="246">
        <f t="shared" si="26"/>
        <v>0</v>
      </c>
      <c r="CK18" s="116">
        <v>3954228.07</v>
      </c>
      <c r="CL18" s="118">
        <f t="shared" si="27"/>
        <v>3954228.07</v>
      </c>
    </row>
    <row r="19" spans="1:90" s="11" customFormat="1" x14ac:dyDescent="0.35">
      <c r="B19" s="12">
        <f>SUM(B3:B18)</f>
        <v>30799398.799999993</v>
      </c>
      <c r="C19" s="12">
        <f t="shared" ref="C19:F19" si="44">SUM(C3:C18)</f>
        <v>297503915.99000001</v>
      </c>
      <c r="D19" s="12">
        <f t="shared" si="44"/>
        <v>21399602.499999993</v>
      </c>
      <c r="E19" s="47">
        <f t="shared" si="44"/>
        <v>9399796.3000000007</v>
      </c>
      <c r="F19" s="13">
        <f t="shared" si="44"/>
        <v>276104313.48999995</v>
      </c>
      <c r="H19" s="14">
        <f>SUM(H3:H18)</f>
        <v>39309826.370000005</v>
      </c>
      <c r="I19" s="15">
        <f t="shared" ref="I19:L19" si="45">SUM(I3:I18)</f>
        <v>276104313.48999995</v>
      </c>
      <c r="J19" s="14">
        <f t="shared" si="45"/>
        <v>24053963.900000006</v>
      </c>
      <c r="K19" s="47">
        <f t="shared" si="45"/>
        <v>15255862.470000003</v>
      </c>
      <c r="L19" s="14">
        <f t="shared" si="45"/>
        <v>252050349.59</v>
      </c>
      <c r="N19" s="14">
        <f>SUM(N3:N18)</f>
        <v>65771384.32</v>
      </c>
      <c r="O19" s="15">
        <f t="shared" ref="O19" si="46">SUM(O3:O18)</f>
        <v>252050349.59</v>
      </c>
      <c r="P19" s="14">
        <f t="shared" ref="P19" si="47">SUM(P3:P18)</f>
        <v>24986162.340000004</v>
      </c>
      <c r="Q19" s="47">
        <f t="shared" ref="Q19" si="48">SUM(Q3:Q18)</f>
        <v>40785221.980000012</v>
      </c>
      <c r="R19" s="14">
        <f t="shared" ref="R19" si="49">SUM(R3:R18)</f>
        <v>227064187.25</v>
      </c>
      <c r="T19" s="14">
        <f>SUM(T3:T18)</f>
        <v>50359425.229999997</v>
      </c>
      <c r="U19" s="15">
        <f t="shared" ref="U19:X19" si="50">SUM(U3:U18)</f>
        <v>227064187.25</v>
      </c>
      <c r="V19" s="14">
        <f t="shared" si="50"/>
        <v>24468632.149999999</v>
      </c>
      <c r="W19" s="47">
        <f t="shared" si="50"/>
        <v>25890793.079999998</v>
      </c>
      <c r="X19" s="14">
        <f t="shared" si="50"/>
        <v>202595555.09999993</v>
      </c>
      <c r="Z19" s="14">
        <f>SUM(Z3:Z18)</f>
        <v>33323815.889999993</v>
      </c>
      <c r="AA19" s="15">
        <f t="shared" ref="AA19:AD19" si="51">SUM(AA3:AA18)</f>
        <v>202595555.09999993</v>
      </c>
      <c r="AB19" s="14">
        <f t="shared" si="51"/>
        <v>24325694.909999996</v>
      </c>
      <c r="AC19" s="47">
        <f t="shared" si="51"/>
        <v>8998120.9800000004</v>
      </c>
      <c r="AD19" s="14">
        <f t="shared" si="51"/>
        <v>178269860.19</v>
      </c>
      <c r="AF19" s="14">
        <f>SUM(AF3:AF18)</f>
        <v>43051943.040000007</v>
      </c>
      <c r="AG19" s="15">
        <f t="shared" ref="AG19:AJ19" si="52">SUM(AG3:AG18)</f>
        <v>178269860.19000003</v>
      </c>
      <c r="AH19" s="14">
        <f t="shared" si="52"/>
        <v>24731102.140000004</v>
      </c>
      <c r="AI19" s="47">
        <f t="shared" si="52"/>
        <v>18320840.900000002</v>
      </c>
      <c r="AJ19" s="14">
        <f t="shared" si="52"/>
        <v>153538758.05000001</v>
      </c>
      <c r="AL19" s="14">
        <f>SUM(AL3:AL18)</f>
        <v>37990926.420000002</v>
      </c>
      <c r="AM19" s="15">
        <f t="shared" ref="AM19:AP19" si="53">SUM(AM3:AM18)</f>
        <v>153538808.05000001</v>
      </c>
      <c r="AN19" s="14">
        <f t="shared" si="53"/>
        <v>23898172.010000005</v>
      </c>
      <c r="AO19" s="47">
        <f t="shared" si="53"/>
        <v>14092754.409999996</v>
      </c>
      <c r="AP19" s="14">
        <f t="shared" si="53"/>
        <v>129640636.03999999</v>
      </c>
      <c r="AR19" s="14">
        <f>SUM(AR3:AR18)</f>
        <v>34469844.939999998</v>
      </c>
      <c r="AS19" s="15">
        <f t="shared" ref="AS19:AV19" si="54">SUM(AS3:AS18)</f>
        <v>129640636.03999999</v>
      </c>
      <c r="AT19" s="14">
        <f t="shared" si="54"/>
        <v>24775071.779999997</v>
      </c>
      <c r="AU19" s="47">
        <f t="shared" si="54"/>
        <v>9694773.1600000001</v>
      </c>
      <c r="AV19" s="14">
        <f t="shared" si="54"/>
        <v>104865564.25999996</v>
      </c>
      <c r="AX19" s="14">
        <f>SUM(AX3:AX18)</f>
        <v>11177969.639999997</v>
      </c>
      <c r="AY19" s="15">
        <f t="shared" ref="AY19:BC19" si="55">SUM(AY3:AY18)</f>
        <v>104865564.25999998</v>
      </c>
      <c r="AZ19" s="15">
        <f t="shared" si="55"/>
        <v>5697592.21</v>
      </c>
      <c r="BA19" s="14">
        <f t="shared" si="55"/>
        <v>1872117.2600000002</v>
      </c>
      <c r="BB19" s="47">
        <f t="shared" si="55"/>
        <v>9305852.379999999</v>
      </c>
      <c r="BC19" s="14">
        <f t="shared" si="55"/>
        <v>99167972.049999967</v>
      </c>
      <c r="BE19" s="14">
        <f>SUM(BE3:BE18)</f>
        <v>46200410.789999999</v>
      </c>
      <c r="BF19" s="15">
        <f t="shared" ref="BF19:BI19" si="56">SUM(BF3:BF18)</f>
        <v>102993446.99999997</v>
      </c>
      <c r="BG19" s="14">
        <f t="shared" si="56"/>
        <v>24344575.48</v>
      </c>
      <c r="BH19" s="47">
        <f t="shared" si="56"/>
        <v>21855835.310000002</v>
      </c>
      <c r="BI19" s="14">
        <f t="shared" si="56"/>
        <v>78648871.519999981</v>
      </c>
      <c r="BK19" s="14">
        <f>SUM(BK3:BK18)</f>
        <v>26735634.98</v>
      </c>
      <c r="BL19" s="15">
        <f t="shared" ref="BL19:BO19" si="57">SUM(BL3:BL18)</f>
        <v>78648871.519999996</v>
      </c>
      <c r="BM19" s="14">
        <f t="shared" si="57"/>
        <v>22851986.439999998</v>
      </c>
      <c r="BN19" s="47">
        <f t="shared" si="57"/>
        <v>3883648.54</v>
      </c>
      <c r="BO19" s="14">
        <f t="shared" si="57"/>
        <v>55796885.079999998</v>
      </c>
      <c r="BP19" s="105"/>
      <c r="BQ19" s="14">
        <f>SUM(BQ3:BQ18)</f>
        <v>48002757.239999987</v>
      </c>
      <c r="BR19" s="14">
        <f t="shared" ref="BR19:BV19" si="58">SUM(BR3:BR18)</f>
        <v>55796885.079999998</v>
      </c>
      <c r="BS19" s="14">
        <f t="shared" si="58"/>
        <v>6212899.0700000003</v>
      </c>
      <c r="BT19" s="14">
        <f t="shared" si="58"/>
        <v>2258378.6800000002</v>
      </c>
      <c r="BU19" s="47">
        <f t="shared" si="58"/>
        <v>45744378.560000002</v>
      </c>
      <c r="BV19" s="14">
        <f t="shared" si="58"/>
        <v>53538506.400000006</v>
      </c>
      <c r="BW19" s="105"/>
      <c r="BX19" s="14">
        <f>SUM(BX3:BX18)</f>
        <v>23791732.040000003</v>
      </c>
      <c r="BY19" s="15">
        <f t="shared" ref="BY19:CB19" si="59">SUM(BY3:BY18)</f>
        <v>53538506.399999999</v>
      </c>
      <c r="BZ19" s="14">
        <f t="shared" si="59"/>
        <v>22087825.579999998</v>
      </c>
      <c r="CA19" s="47">
        <f t="shared" si="59"/>
        <v>1703906.4599999995</v>
      </c>
      <c r="CB19" s="14">
        <f t="shared" si="59"/>
        <v>31450680.82</v>
      </c>
      <c r="CC19" s="105"/>
      <c r="CD19" s="14">
        <f>SUM(CD3:CD18)</f>
        <v>0</v>
      </c>
      <c r="CE19" s="15">
        <f t="shared" ref="CE19:CH19" si="60">SUM(CE3:CE18)</f>
        <v>0</v>
      </c>
      <c r="CF19" s="14">
        <f t="shared" si="60"/>
        <v>0</v>
      </c>
      <c r="CG19" s="47">
        <f t="shared" si="60"/>
        <v>0</v>
      </c>
      <c r="CH19" s="14">
        <f t="shared" si="60"/>
        <v>0</v>
      </c>
      <c r="CI19" s="105"/>
      <c r="CJ19" s="246">
        <f t="shared" ref="CJ19" si="61">+E19+K19+Q19+W19+AC19+AI19+AO19+AU19+BB19+BH19+BN19+CA19+CG19</f>
        <v>179187405.97000003</v>
      </c>
      <c r="CK19" s="117">
        <f>SUM(CK3:CK18)</f>
        <v>254028764.39999998</v>
      </c>
      <c r="CL19" s="119">
        <f>SUM(CL3:CL18)</f>
        <v>29096979.870000005</v>
      </c>
    </row>
    <row r="20" spans="1:90" x14ac:dyDescent="0.35">
      <c r="CJ20" s="103"/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U23"/>
  <sheetViews>
    <sheetView topLeftCell="H1" zoomScale="60" zoomScaleNormal="60" workbookViewId="0">
      <selection activeCell="L15" sqref="L15"/>
    </sheetView>
  </sheetViews>
  <sheetFormatPr defaultRowHeight="34.5" x14ac:dyDescent="0.7"/>
  <cols>
    <col min="1" max="1" width="33.875" style="121" customWidth="1"/>
    <col min="2" max="2" width="18.375" style="121" customWidth="1"/>
    <col min="3" max="3" width="19.5" style="121" customWidth="1"/>
    <col min="4" max="4" width="21.5" style="121" customWidth="1"/>
    <col min="5" max="6" width="21.875" style="122" customWidth="1"/>
    <col min="7" max="7" width="23.125" style="121" customWidth="1"/>
    <col min="8" max="12" width="21.125" style="122" customWidth="1"/>
    <col min="13" max="13" width="19.625" style="122" bestFit="1" customWidth="1"/>
    <col min="14" max="14" width="6.75" style="121" customWidth="1"/>
    <col min="15" max="15" width="21.375" style="121" customWidth="1"/>
    <col min="16" max="16" width="19.375" style="121" customWidth="1"/>
    <col min="17" max="17" width="20.125" style="121" bestFit="1" customWidth="1"/>
    <col min="18" max="18" width="6.375" style="121" customWidth="1"/>
    <col min="19" max="19" width="28.625" style="121" customWidth="1"/>
    <col min="20" max="20" width="23.125" style="121" bestFit="1" customWidth="1"/>
    <col min="21" max="21" width="10.375" style="121" bestFit="1" customWidth="1"/>
    <col min="22" max="16384" width="9" style="121"/>
  </cols>
  <sheetData>
    <row r="1" spans="1:21" x14ac:dyDescent="0.7">
      <c r="A1" s="121" t="s">
        <v>2220</v>
      </c>
    </row>
    <row r="2" spans="1:21" ht="206.25" customHeight="1" x14ac:dyDescent="0.7">
      <c r="A2" s="123" t="s">
        <v>0</v>
      </c>
      <c r="B2" s="195" t="s">
        <v>2224</v>
      </c>
      <c r="C2" s="195" t="s">
        <v>2225</v>
      </c>
      <c r="D2" s="197" t="s">
        <v>2221</v>
      </c>
      <c r="E2" s="198" t="s">
        <v>2233</v>
      </c>
      <c r="F2" s="204" t="s">
        <v>2234</v>
      </c>
      <c r="G2" s="197" t="s">
        <v>2222</v>
      </c>
      <c r="H2" s="198" t="s">
        <v>2223</v>
      </c>
      <c r="I2" s="206" t="s">
        <v>2235</v>
      </c>
      <c r="J2" s="334" t="s">
        <v>2359</v>
      </c>
      <c r="K2" s="368" t="s">
        <v>2393</v>
      </c>
      <c r="L2" s="368" t="s">
        <v>2394</v>
      </c>
      <c r="M2" s="124" t="s">
        <v>262</v>
      </c>
      <c r="O2" s="251" t="s">
        <v>2272</v>
      </c>
      <c r="P2" s="251" t="s">
        <v>2363</v>
      </c>
      <c r="Q2" s="121" t="s">
        <v>2364</v>
      </c>
      <c r="S2" s="370" t="s">
        <v>2396</v>
      </c>
      <c r="T2" s="372" t="s">
        <v>2397</v>
      </c>
    </row>
    <row r="3" spans="1:21" ht="38.25" x14ac:dyDescent="0.8">
      <c r="A3" s="125" t="s">
        <v>93</v>
      </c>
      <c r="B3" s="199">
        <v>594646</v>
      </c>
      <c r="C3" s="199">
        <v>7834265.25</v>
      </c>
      <c r="D3" s="200">
        <v>21594133.399999999</v>
      </c>
      <c r="E3" s="200">
        <v>10797066.699999999</v>
      </c>
      <c r="F3" s="205">
        <v>10797066.699999999</v>
      </c>
      <c r="G3" s="199">
        <v>3869279.24</v>
      </c>
      <c r="H3" s="199">
        <v>1934639.62</v>
      </c>
      <c r="I3" s="207">
        <v>1934639.61</v>
      </c>
      <c r="J3" s="335">
        <f>+'IP 64'!CJ3</f>
        <v>116288794.84</v>
      </c>
      <c r="K3" s="369">
        <v>28288717.98</v>
      </c>
      <c r="L3" s="369">
        <v>345426.45</v>
      </c>
      <c r="M3" s="201">
        <f>SUM(B3:L3)</f>
        <v>204278675.78999999</v>
      </c>
      <c r="O3" s="248">
        <v>1250000</v>
      </c>
      <c r="P3" s="248">
        <v>2000000</v>
      </c>
      <c r="Q3" s="252">
        <f>SUM(M3:P3)</f>
        <v>207528675.78999999</v>
      </c>
      <c r="R3" s="357"/>
      <c r="S3" s="371">
        <v>132711261.15000001</v>
      </c>
      <c r="T3" s="373">
        <f>+Q3-S3</f>
        <v>74817414.639999986</v>
      </c>
      <c r="U3" s="357">
        <f>+Q3*100/S3</f>
        <v>156.37608594152073</v>
      </c>
    </row>
    <row r="4" spans="1:21" ht="38.25" x14ac:dyDescent="0.8">
      <c r="A4" s="125" t="s">
        <v>96</v>
      </c>
      <c r="B4" s="199">
        <v>3764924</v>
      </c>
      <c r="C4" s="199">
        <v>3269925.51</v>
      </c>
      <c r="D4" s="200">
        <v>12558199.83</v>
      </c>
      <c r="E4" s="200">
        <v>6279099.9100000001</v>
      </c>
      <c r="F4" s="205">
        <v>6279099.9100000001</v>
      </c>
      <c r="G4" s="199">
        <v>2289820.13</v>
      </c>
      <c r="H4" s="199">
        <v>1144910.07</v>
      </c>
      <c r="I4" s="207">
        <v>1144910.06</v>
      </c>
      <c r="J4" s="335">
        <f>+'IP 64'!CJ4</f>
        <v>40433317.43</v>
      </c>
      <c r="K4" s="369">
        <v>9960392.3800000008</v>
      </c>
      <c r="L4" s="369">
        <v>121553.46</v>
      </c>
      <c r="M4" s="201">
        <f t="shared" ref="M4:M18" si="0">SUM(B4:L4)</f>
        <v>87246152.689999983</v>
      </c>
      <c r="O4" s="248">
        <v>2500000</v>
      </c>
      <c r="P4" s="248"/>
      <c r="Q4" s="252">
        <f t="shared" ref="Q4:Q19" si="1">SUM(M4:P4)</f>
        <v>89746152.689999983</v>
      </c>
      <c r="S4" s="371">
        <v>35625897.07</v>
      </c>
      <c r="T4" s="373">
        <f t="shared" ref="T4:T18" si="2">+Q4-S4</f>
        <v>54120255.619999982</v>
      </c>
      <c r="U4" s="357">
        <f>+Q4*100/S4</f>
        <v>251.91268170359641</v>
      </c>
    </row>
    <row r="5" spans="1:21" ht="38.25" x14ac:dyDescent="0.8">
      <c r="A5" s="125" t="s">
        <v>98</v>
      </c>
      <c r="B5" s="199">
        <v>3039923</v>
      </c>
      <c r="C5" s="199">
        <v>2651509.81</v>
      </c>
      <c r="D5" s="200">
        <v>7825489.3700000001</v>
      </c>
      <c r="E5" s="200">
        <v>3912744.69</v>
      </c>
      <c r="F5" s="205">
        <v>3912744.68</v>
      </c>
      <c r="G5" s="199">
        <v>1562352.83</v>
      </c>
      <c r="H5" s="199">
        <v>781176.42</v>
      </c>
      <c r="I5" s="207">
        <v>781176.41</v>
      </c>
      <c r="J5" s="335">
        <f>+'IP 64'!CJ5</f>
        <v>5726460.3600000003</v>
      </c>
      <c r="K5" s="369">
        <v>1317148.1499999999</v>
      </c>
      <c r="L5" s="369">
        <v>16117.19</v>
      </c>
      <c r="M5" s="201">
        <f t="shared" si="0"/>
        <v>31526842.910000004</v>
      </c>
      <c r="O5" s="249"/>
      <c r="P5" s="249"/>
      <c r="Q5" s="252">
        <f t="shared" si="1"/>
        <v>31526842.910000004</v>
      </c>
      <c r="S5" s="371">
        <v>5325909.29</v>
      </c>
      <c r="T5" s="373">
        <f t="shared" si="2"/>
        <v>26200933.620000005</v>
      </c>
      <c r="U5" s="357">
        <f t="shared" ref="U5:U18" si="3">+Q5*100/S5</f>
        <v>591.95230698343357</v>
      </c>
    </row>
    <row r="6" spans="1:21" ht="38.25" x14ac:dyDescent="0.8">
      <c r="A6" s="126" t="s">
        <v>264</v>
      </c>
      <c r="B6" s="199">
        <v>3395287</v>
      </c>
      <c r="C6" s="199">
        <v>1993655.86</v>
      </c>
      <c r="D6" s="202">
        <v>6633450.2999999998</v>
      </c>
      <c r="E6" s="202">
        <v>3316725.15</v>
      </c>
      <c r="F6" s="205">
        <v>3316725.14</v>
      </c>
      <c r="G6" s="199">
        <v>1472516.89</v>
      </c>
      <c r="H6" s="199">
        <v>736258.44</v>
      </c>
      <c r="I6" s="207">
        <v>736258.44</v>
      </c>
      <c r="J6" s="335">
        <f>+'IP 64'!CJ6</f>
        <v>8748786.5</v>
      </c>
      <c r="K6" s="369">
        <v>1413985.67</v>
      </c>
      <c r="L6" s="369">
        <v>179290.71</v>
      </c>
      <c r="M6" s="201">
        <f t="shared" si="0"/>
        <v>31942940.100000001</v>
      </c>
      <c r="O6" s="249"/>
      <c r="P6" s="249"/>
      <c r="Q6" s="252">
        <f t="shared" si="1"/>
        <v>31942940.100000001</v>
      </c>
      <c r="S6" s="371">
        <v>5730496.3300000001</v>
      </c>
      <c r="T6" s="373">
        <f t="shared" si="2"/>
        <v>26212443.770000003</v>
      </c>
      <c r="U6" s="357">
        <f t="shared" si="3"/>
        <v>557.42013013382382</v>
      </c>
    </row>
    <row r="7" spans="1:21" ht="38.25" x14ac:dyDescent="0.8">
      <c r="A7" s="126" t="s">
        <v>102</v>
      </c>
      <c r="B7" s="199">
        <v>4325558.3099999996</v>
      </c>
      <c r="C7" s="199">
        <v>2586879.0699999998</v>
      </c>
      <c r="D7" s="202">
        <v>7433823.79</v>
      </c>
      <c r="E7" s="202">
        <v>3716911.89</v>
      </c>
      <c r="F7" s="205">
        <v>3716911.89</v>
      </c>
      <c r="G7" s="199">
        <v>1516748.31</v>
      </c>
      <c r="H7" s="199">
        <v>758347.15</v>
      </c>
      <c r="I7" s="207">
        <v>758374.15</v>
      </c>
      <c r="J7" s="335">
        <f>+'IP 64'!CJ7</f>
        <v>1991311.42</v>
      </c>
      <c r="K7" s="369">
        <v>873436.55</v>
      </c>
      <c r="L7" s="369">
        <v>944150.1</v>
      </c>
      <c r="M7" s="201">
        <f t="shared" si="0"/>
        <v>28622452.629999999</v>
      </c>
      <c r="O7" s="249"/>
      <c r="P7" s="249"/>
      <c r="Q7" s="252">
        <f t="shared" si="1"/>
        <v>28622452.629999999</v>
      </c>
      <c r="S7" s="371">
        <v>5966298.2999999998</v>
      </c>
      <c r="T7" s="373">
        <f t="shared" si="2"/>
        <v>22656154.329999998</v>
      </c>
      <c r="U7" s="357">
        <f t="shared" si="3"/>
        <v>479.73552763863654</v>
      </c>
    </row>
    <row r="8" spans="1:21" ht="38.25" x14ac:dyDescent="0.8">
      <c r="A8" s="126" t="s">
        <v>104</v>
      </c>
      <c r="B8" s="199">
        <v>2802320.31</v>
      </c>
      <c r="C8" s="199">
        <v>1881039.42</v>
      </c>
      <c r="D8" s="202">
        <v>5114810.66</v>
      </c>
      <c r="E8" s="202">
        <v>2557405.33</v>
      </c>
      <c r="F8" s="205">
        <v>2557405.3199999998</v>
      </c>
      <c r="G8" s="199">
        <v>1114058.1000000001</v>
      </c>
      <c r="H8" s="199">
        <v>557029.05000000005</v>
      </c>
      <c r="I8" s="207">
        <v>557029.05000000005</v>
      </c>
      <c r="J8" s="335">
        <f>+'IP 64'!CJ8</f>
        <v>0</v>
      </c>
      <c r="K8" s="369">
        <v>499525.25</v>
      </c>
      <c r="L8" s="369">
        <v>2400006.3199999998</v>
      </c>
      <c r="M8" s="201">
        <f t="shared" si="0"/>
        <v>20040628.810000002</v>
      </c>
      <c r="O8" s="249"/>
      <c r="P8" s="249"/>
      <c r="Q8" s="252">
        <f t="shared" si="1"/>
        <v>20040628.810000002</v>
      </c>
      <c r="S8" s="371">
        <v>3766312.54</v>
      </c>
      <c r="T8" s="373">
        <f t="shared" si="2"/>
        <v>16274316.270000003</v>
      </c>
      <c r="U8" s="357">
        <f t="shared" si="3"/>
        <v>532.10211837597535</v>
      </c>
    </row>
    <row r="9" spans="1:21" ht="38.25" x14ac:dyDescent="0.8">
      <c r="A9" s="126" t="s">
        <v>106</v>
      </c>
      <c r="B9" s="199">
        <v>3881871</v>
      </c>
      <c r="C9" s="199">
        <v>5095781.37</v>
      </c>
      <c r="D9" s="202">
        <v>14330795.07</v>
      </c>
      <c r="E9" s="202">
        <v>7165397.5300000003</v>
      </c>
      <c r="F9" s="205">
        <v>7165397.5300000003</v>
      </c>
      <c r="G9" s="199">
        <v>2872950.93</v>
      </c>
      <c r="H9" s="199">
        <v>1436475.46</v>
      </c>
      <c r="I9" s="207">
        <v>1436475.46</v>
      </c>
      <c r="J9" s="335">
        <f>+'IP 64'!CJ9</f>
        <v>17615036.040000003</v>
      </c>
      <c r="K9" s="369">
        <v>3342951.88</v>
      </c>
      <c r="L9" s="369">
        <v>40887.93</v>
      </c>
      <c r="M9" s="201">
        <f t="shared" si="0"/>
        <v>64384020.200000003</v>
      </c>
      <c r="O9" s="249"/>
      <c r="P9" s="249"/>
      <c r="Q9" s="252">
        <f t="shared" si="1"/>
        <v>64384020.200000003</v>
      </c>
      <c r="S9" s="371">
        <v>12296744.630000001</v>
      </c>
      <c r="T9" s="373">
        <f t="shared" si="2"/>
        <v>52087275.57</v>
      </c>
      <c r="U9" s="357">
        <f t="shared" si="3"/>
        <v>523.58589315520328</v>
      </c>
    </row>
    <row r="10" spans="1:21" ht="38.25" x14ac:dyDescent="0.8">
      <c r="A10" s="126" t="s">
        <v>108</v>
      </c>
      <c r="B10" s="199">
        <v>2600844</v>
      </c>
      <c r="C10" s="199">
        <v>2152158.62</v>
      </c>
      <c r="D10" s="202">
        <v>8270180.8099999996</v>
      </c>
      <c r="E10" s="202">
        <v>4135090.41</v>
      </c>
      <c r="F10" s="205">
        <v>4135090.4</v>
      </c>
      <c r="G10" s="199">
        <v>1694467.25</v>
      </c>
      <c r="H10" s="199">
        <v>847233.63</v>
      </c>
      <c r="I10" s="207">
        <v>847233.62</v>
      </c>
      <c r="J10" s="335">
        <f>+'IP 64'!CJ10</f>
        <v>2109157.17</v>
      </c>
      <c r="K10" s="369">
        <v>892512.79</v>
      </c>
      <c r="L10" s="369">
        <v>2006531.71</v>
      </c>
      <c r="M10" s="201">
        <f t="shared" si="0"/>
        <v>29690500.409999996</v>
      </c>
      <c r="O10" s="249"/>
      <c r="P10" s="249"/>
      <c r="Q10" s="252">
        <f t="shared" si="1"/>
        <v>29690500.409999996</v>
      </c>
      <c r="S10" s="371">
        <v>7097241.0499999998</v>
      </c>
      <c r="T10" s="373">
        <f t="shared" si="2"/>
        <v>22593259.359999996</v>
      </c>
      <c r="U10" s="357">
        <f t="shared" si="3"/>
        <v>418.33862201989035</v>
      </c>
    </row>
    <row r="11" spans="1:21" ht="38.25" x14ac:dyDescent="0.8">
      <c r="A11" s="126" t="s">
        <v>110</v>
      </c>
      <c r="B11" s="199">
        <v>2393817</v>
      </c>
      <c r="C11" s="199">
        <v>1862894.83</v>
      </c>
      <c r="D11" s="202">
        <v>8993199.5</v>
      </c>
      <c r="E11" s="202">
        <v>4496599.75</v>
      </c>
      <c r="F11" s="205">
        <v>4496599.74</v>
      </c>
      <c r="G11" s="199">
        <v>1802207.99</v>
      </c>
      <c r="H11" s="199">
        <v>901104</v>
      </c>
      <c r="I11" s="207">
        <v>901103.99</v>
      </c>
      <c r="J11" s="335">
        <f>+'IP 64'!CJ11</f>
        <v>4920537.6399999997</v>
      </c>
      <c r="K11" s="369">
        <v>1036896.74</v>
      </c>
      <c r="L11" s="369">
        <v>12687.91</v>
      </c>
      <c r="M11" s="201">
        <f t="shared" si="0"/>
        <v>31817649.089999996</v>
      </c>
      <c r="O11" s="249"/>
      <c r="P11" s="249"/>
      <c r="Q11" s="252">
        <f t="shared" si="1"/>
        <v>31817649.089999996</v>
      </c>
      <c r="S11" s="371">
        <v>6772476.54</v>
      </c>
      <c r="T11" s="373">
        <f t="shared" si="2"/>
        <v>25045172.549999997</v>
      </c>
      <c r="U11" s="357">
        <f t="shared" si="3"/>
        <v>469.80818467331295</v>
      </c>
    </row>
    <row r="12" spans="1:21" ht="38.25" x14ac:dyDescent="0.8">
      <c r="A12" s="126" t="s">
        <v>112</v>
      </c>
      <c r="B12" s="199">
        <v>2084850</v>
      </c>
      <c r="C12" s="199">
        <v>3614568.83</v>
      </c>
      <c r="D12" s="202">
        <v>7618910.2300000004</v>
      </c>
      <c r="E12" s="202">
        <v>3809455.11</v>
      </c>
      <c r="F12" s="205">
        <v>3809455.11</v>
      </c>
      <c r="G12" s="199">
        <v>1530691.59</v>
      </c>
      <c r="H12" s="199">
        <v>765345.8</v>
      </c>
      <c r="I12" s="207">
        <v>765345.79</v>
      </c>
      <c r="J12" s="335">
        <f>+'IP 64'!CJ12</f>
        <v>6234019.4299999997</v>
      </c>
      <c r="K12" s="369">
        <v>1157017.95</v>
      </c>
      <c r="L12" s="369">
        <v>14157.77</v>
      </c>
      <c r="M12" s="201">
        <f t="shared" si="0"/>
        <v>31403817.609999999</v>
      </c>
      <c r="O12" s="249"/>
      <c r="P12" s="249"/>
      <c r="Q12" s="252">
        <f t="shared" si="1"/>
        <v>31403817.609999999</v>
      </c>
      <c r="S12" s="371">
        <v>7016771.3499999996</v>
      </c>
      <c r="T12" s="373">
        <f t="shared" si="2"/>
        <v>24387046.259999998</v>
      </c>
      <c r="U12" s="357">
        <f t="shared" si="3"/>
        <v>447.55366882519269</v>
      </c>
    </row>
    <row r="13" spans="1:21" ht="38.25" x14ac:dyDescent="0.8">
      <c r="A13" s="126" t="s">
        <v>114</v>
      </c>
      <c r="B13" s="199">
        <v>1825830</v>
      </c>
      <c r="C13" s="199">
        <v>4554286.8</v>
      </c>
      <c r="D13" s="202">
        <v>8430609.6999999993</v>
      </c>
      <c r="E13" s="202">
        <v>4215304.8499999996</v>
      </c>
      <c r="F13" s="205">
        <v>4215304.84</v>
      </c>
      <c r="G13" s="199">
        <v>1662440.17</v>
      </c>
      <c r="H13" s="199">
        <v>831220.08</v>
      </c>
      <c r="I13" s="207">
        <v>831220.08</v>
      </c>
      <c r="J13" s="335">
        <f>+'IP 64'!CJ13</f>
        <v>3753419.4099999997</v>
      </c>
      <c r="K13" s="369">
        <v>796535.2</v>
      </c>
      <c r="L13" s="369">
        <v>9746.75</v>
      </c>
      <c r="M13" s="201">
        <f t="shared" si="0"/>
        <v>31125917.879999995</v>
      </c>
      <c r="O13" s="249"/>
      <c r="P13" s="249"/>
      <c r="Q13" s="252">
        <f t="shared" si="1"/>
        <v>31125917.879999995</v>
      </c>
      <c r="S13" s="371">
        <v>4780540.38</v>
      </c>
      <c r="T13" s="373">
        <f t="shared" si="2"/>
        <v>26345377.499999996</v>
      </c>
      <c r="U13" s="357">
        <f t="shared" si="3"/>
        <v>651.09622356123668</v>
      </c>
    </row>
    <row r="14" spans="1:21" ht="38.25" x14ac:dyDescent="0.8">
      <c r="A14" s="126" t="s">
        <v>116</v>
      </c>
      <c r="B14" s="199">
        <v>3639578</v>
      </c>
      <c r="C14" s="199">
        <v>5543743.9100000001</v>
      </c>
      <c r="D14" s="202">
        <v>15214544.76</v>
      </c>
      <c r="E14" s="202">
        <v>7607272.3799999999</v>
      </c>
      <c r="F14" s="205">
        <v>7607272.3700000001</v>
      </c>
      <c r="G14" s="199">
        <v>3012361.25</v>
      </c>
      <c r="H14" s="199">
        <v>1506180.62</v>
      </c>
      <c r="I14" s="207">
        <v>1506180.62</v>
      </c>
      <c r="J14" s="335">
        <f>+'IP 64'!CJ14</f>
        <v>9262327.9199999999</v>
      </c>
      <c r="K14" s="369">
        <v>1613960.22</v>
      </c>
      <c r="L14" s="369">
        <v>19749.11</v>
      </c>
      <c r="M14" s="201">
        <f t="shared" si="0"/>
        <v>56533171.159999996</v>
      </c>
      <c r="O14" s="249"/>
      <c r="P14" s="249"/>
      <c r="Q14" s="252">
        <f t="shared" si="1"/>
        <v>56533171.159999996</v>
      </c>
      <c r="S14" s="371">
        <v>10987449.1</v>
      </c>
      <c r="T14" s="373">
        <f t="shared" si="2"/>
        <v>45545722.059999995</v>
      </c>
      <c r="U14" s="357">
        <f t="shared" si="3"/>
        <v>514.52498797013766</v>
      </c>
    </row>
    <row r="15" spans="1:21" ht="38.25" x14ac:dyDescent="0.8">
      <c r="A15" s="126" t="s">
        <v>118</v>
      </c>
      <c r="B15" s="199">
        <v>2755790.81</v>
      </c>
      <c r="C15" s="199">
        <v>848747.06</v>
      </c>
      <c r="D15" s="202">
        <v>4564498.1500000004</v>
      </c>
      <c r="E15" s="202">
        <v>2282249.08</v>
      </c>
      <c r="F15" s="205">
        <v>2282249.0699999998</v>
      </c>
      <c r="G15" s="199">
        <v>919741.68</v>
      </c>
      <c r="H15" s="199">
        <v>459870.84</v>
      </c>
      <c r="I15" s="207">
        <v>459870.83</v>
      </c>
      <c r="J15" s="335">
        <f>+'IP 64'!CJ15</f>
        <v>0</v>
      </c>
      <c r="K15" s="369">
        <v>168242.1</v>
      </c>
      <c r="L15" s="369">
        <v>3017528.33</v>
      </c>
      <c r="M15" s="201">
        <f t="shared" si="0"/>
        <v>17758787.950000003</v>
      </c>
      <c r="O15" s="249"/>
      <c r="P15" s="249"/>
      <c r="Q15" s="252">
        <f t="shared" si="1"/>
        <v>17758787.950000003</v>
      </c>
      <c r="S15" s="371">
        <v>2626559.27</v>
      </c>
      <c r="T15" s="373">
        <f t="shared" si="2"/>
        <v>15132228.680000003</v>
      </c>
      <c r="U15" s="357">
        <f t="shared" si="3"/>
        <v>676.1236326488837</v>
      </c>
    </row>
    <row r="16" spans="1:21" ht="38.25" x14ac:dyDescent="0.8">
      <c r="A16" s="126" t="s">
        <v>120</v>
      </c>
      <c r="B16" s="199">
        <v>3148338</v>
      </c>
      <c r="C16" s="199">
        <v>2438423.31</v>
      </c>
      <c r="D16" s="202">
        <v>9183390.3200000003</v>
      </c>
      <c r="E16" s="202">
        <v>4591695.16</v>
      </c>
      <c r="F16" s="205">
        <v>4591695.1500000004</v>
      </c>
      <c r="G16" s="199">
        <v>1900736.16</v>
      </c>
      <c r="H16" s="199">
        <v>950368.08</v>
      </c>
      <c r="I16" s="207">
        <v>950368.07</v>
      </c>
      <c r="J16" s="335">
        <f>+'IP 64'!CJ16</f>
        <v>5748376.9999999981</v>
      </c>
      <c r="K16" s="369">
        <v>1096377.48</v>
      </c>
      <c r="L16" s="369">
        <v>13415.75</v>
      </c>
      <c r="M16" s="201">
        <f t="shared" si="0"/>
        <v>34613184.479999989</v>
      </c>
      <c r="O16" s="249"/>
      <c r="P16" s="249"/>
      <c r="Q16" s="252">
        <f t="shared" si="1"/>
        <v>34613184.479999989</v>
      </c>
      <c r="S16" s="371">
        <v>6737730.1299999999</v>
      </c>
      <c r="T16" s="373">
        <f t="shared" si="2"/>
        <v>27875454.34999999</v>
      </c>
      <c r="U16" s="357">
        <f t="shared" si="3"/>
        <v>513.72174029178564</v>
      </c>
    </row>
    <row r="17" spans="1:21" ht="38.25" x14ac:dyDescent="0.8">
      <c r="A17" s="126" t="s">
        <v>122</v>
      </c>
      <c r="B17" s="199">
        <v>5477906.2300000004</v>
      </c>
      <c r="C17" s="199">
        <v>1205640.7</v>
      </c>
      <c r="D17" s="202">
        <v>4467143.46</v>
      </c>
      <c r="E17" s="202">
        <v>2233571.73</v>
      </c>
      <c r="F17" s="205">
        <v>2233571.73</v>
      </c>
      <c r="G17" s="199">
        <v>898311.91</v>
      </c>
      <c r="H17" s="199">
        <v>449155.96</v>
      </c>
      <c r="I17" s="207">
        <v>449155.95</v>
      </c>
      <c r="J17" s="335">
        <f>+'IP 64'!CJ17</f>
        <v>2100239.3699999996</v>
      </c>
      <c r="K17" s="369">
        <v>583455.97</v>
      </c>
      <c r="L17" s="369">
        <v>7135.45</v>
      </c>
      <c r="M17" s="201">
        <f t="shared" si="0"/>
        <v>20105288.460000001</v>
      </c>
      <c r="O17" s="248">
        <v>500000</v>
      </c>
      <c r="P17" s="248"/>
      <c r="Q17" s="252">
        <f t="shared" si="1"/>
        <v>20605288.460000001</v>
      </c>
      <c r="S17" s="371">
        <v>2632849.2000000002</v>
      </c>
      <c r="T17" s="373">
        <f t="shared" si="2"/>
        <v>17972439.260000002</v>
      </c>
      <c r="U17" s="357">
        <f t="shared" si="3"/>
        <v>782.62319239552335</v>
      </c>
    </row>
    <row r="18" spans="1:21" ht="38.25" customHeight="1" x14ac:dyDescent="0.8">
      <c r="A18" s="126" t="s">
        <v>124</v>
      </c>
      <c r="B18" s="199">
        <v>1838516.34</v>
      </c>
      <c r="C18" s="199">
        <v>464261.64</v>
      </c>
      <c r="D18" s="202">
        <v>4244871.29</v>
      </c>
      <c r="E18" s="202">
        <v>2122435.65</v>
      </c>
      <c r="F18" s="205">
        <v>2122435.64</v>
      </c>
      <c r="G18" s="199">
        <v>803244.41</v>
      </c>
      <c r="H18" s="199">
        <v>401622.21</v>
      </c>
      <c r="I18" s="207">
        <v>401622.2</v>
      </c>
      <c r="J18" s="335">
        <f>+'IP 64'!CJ18</f>
        <v>0</v>
      </c>
      <c r="K18" s="369">
        <v>335142.59000000003</v>
      </c>
      <c r="L18" s="369">
        <v>3975950.9</v>
      </c>
      <c r="M18" s="201">
        <f t="shared" si="0"/>
        <v>16710102.870000001</v>
      </c>
      <c r="O18" s="249"/>
      <c r="P18" s="249"/>
      <c r="Q18" s="252">
        <f t="shared" si="1"/>
        <v>16710102.870000001</v>
      </c>
      <c r="S18" s="371">
        <v>3954228.07</v>
      </c>
      <c r="T18" s="373">
        <f t="shared" si="2"/>
        <v>12755874.800000001</v>
      </c>
      <c r="U18" s="357">
        <f t="shared" si="3"/>
        <v>422.58824160337321</v>
      </c>
    </row>
    <row r="19" spans="1:21" ht="33.75" customHeight="1" x14ac:dyDescent="0.8">
      <c r="A19" s="127" t="s">
        <v>262</v>
      </c>
      <c r="B19" s="196">
        <f>SUBTOTAL(109,B3:B18)</f>
        <v>47570000</v>
      </c>
      <c r="C19" s="196">
        <f t="shared" ref="C19:L19" si="4">SUBTOTAL(109,C3:C18)</f>
        <v>47997781.99000001</v>
      </c>
      <c r="D19" s="196">
        <f t="shared" si="4"/>
        <v>146478050.64000002</v>
      </c>
      <c r="E19" s="196">
        <f t="shared" si="4"/>
        <v>73239025.320000008</v>
      </c>
      <c r="F19" s="196">
        <f t="shared" si="4"/>
        <v>73239025.220000014</v>
      </c>
      <c r="G19" s="196">
        <f t="shared" si="4"/>
        <v>28921928.84</v>
      </c>
      <c r="H19" s="196">
        <f t="shared" si="4"/>
        <v>14460937.430000002</v>
      </c>
      <c r="I19" s="196">
        <f t="shared" si="4"/>
        <v>14460964.329999996</v>
      </c>
      <c r="J19" s="196">
        <f t="shared" si="4"/>
        <v>224931784.52999997</v>
      </c>
      <c r="K19" s="196">
        <f t="shared" si="4"/>
        <v>53376298.900000006</v>
      </c>
      <c r="L19" s="196">
        <f t="shared" si="4"/>
        <v>13124335.84</v>
      </c>
      <c r="M19" s="196">
        <f>SUBTOTAL(109,M3:M18)</f>
        <v>737800133.03999996</v>
      </c>
      <c r="O19" s="250">
        <f>SUM(O3:O18)</f>
        <v>4250000</v>
      </c>
      <c r="P19" s="250">
        <f t="shared" ref="P19" si="5">SUM(P3:P18)</f>
        <v>2000000</v>
      </c>
      <c r="Q19" s="252">
        <f t="shared" si="1"/>
        <v>744050133.03999996</v>
      </c>
      <c r="S19" s="371">
        <v>254028764.40000001</v>
      </c>
      <c r="T19" s="373">
        <f>SUM(T3:T18)</f>
        <v>490021368.63999999</v>
      </c>
    </row>
    <row r="23" spans="1:21" x14ac:dyDescent="0.7">
      <c r="H23" s="122">
        <v>34705138</v>
      </c>
    </row>
  </sheetData>
  <conditionalFormatting sqref="M3:M1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{C72A5B14-EB63-4DBD-8C9A-F9A627BD475E}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2A5B14-EB63-4DBD-8C9A-F9A627BD47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M3:M18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999"/>
  <sheetViews>
    <sheetView workbookViewId="0">
      <pane xSplit="7" ySplit="4" topLeftCell="P5" activePane="bottomRight" state="frozen"/>
      <selection pane="topRight" activeCell="H1" sqref="H1"/>
      <selection pane="bottomLeft" activeCell="A5" sqref="A5"/>
      <selection pane="bottomRight" activeCell="Y3" sqref="Y3"/>
    </sheetView>
  </sheetViews>
  <sheetFormatPr defaultRowHeight="11.25" outlineLevelRow="2" x14ac:dyDescent="0.15"/>
  <cols>
    <col min="1" max="1" width="4.75" style="174" customWidth="1"/>
    <col min="2" max="2" width="3.5" style="174" customWidth="1"/>
    <col min="3" max="3" width="9" style="150" hidden="1" customWidth="1"/>
    <col min="4" max="4" width="7.375" style="150" customWidth="1"/>
    <col min="5" max="5" width="5.625" style="150" customWidth="1"/>
    <col min="6" max="6" width="14.875" style="150" customWidth="1"/>
    <col min="7" max="8" width="12.875" style="150" customWidth="1"/>
    <col min="9" max="12" width="13.125" style="150" customWidth="1"/>
    <col min="13" max="13" width="11.5" style="150" customWidth="1"/>
    <col min="14" max="14" width="13.125" style="150" customWidth="1"/>
    <col min="15" max="19" width="12.625" style="150" customWidth="1"/>
    <col min="20" max="20" width="13" style="150" customWidth="1"/>
    <col min="21" max="22" width="12.625" style="150" customWidth="1"/>
    <col min="23" max="23" width="13.125" style="150" customWidth="1"/>
    <col min="24" max="24" width="13.25" style="150" customWidth="1"/>
    <col min="25" max="25" width="12.5" style="150" customWidth="1"/>
    <col min="26" max="26" width="12" style="150" customWidth="1"/>
    <col min="27" max="27" width="12.5" style="150" customWidth="1"/>
    <col min="28" max="28" width="13.375" style="150" bestFit="1" customWidth="1"/>
    <col min="29" max="29" width="15.125" style="150" customWidth="1"/>
    <col min="30" max="30" width="13.375" style="150" bestFit="1" customWidth="1"/>
    <col min="31" max="16384" width="9" style="150"/>
  </cols>
  <sheetData>
    <row r="1" spans="1:32" s="131" customFormat="1" ht="21.75" customHeight="1" x14ac:dyDescent="0.35">
      <c r="A1" s="128"/>
      <c r="B1" s="128"/>
      <c r="C1" s="128"/>
      <c r="D1" s="128"/>
      <c r="E1" s="128"/>
      <c r="F1" s="129"/>
      <c r="G1" s="501" t="s">
        <v>298</v>
      </c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130" t="s">
        <v>299</v>
      </c>
      <c r="Z1" s="501" t="s">
        <v>132</v>
      </c>
      <c r="AA1" s="501"/>
    </row>
    <row r="2" spans="1:32" s="131" customFormat="1" ht="19.5" customHeight="1" x14ac:dyDescent="0.35">
      <c r="A2" s="132"/>
      <c r="B2" s="132"/>
      <c r="C2" s="132"/>
      <c r="D2" s="132"/>
      <c r="E2" s="132"/>
      <c r="F2" s="133"/>
      <c r="G2" s="134" t="s">
        <v>133</v>
      </c>
      <c r="H2" s="134" t="s">
        <v>134</v>
      </c>
      <c r="I2" s="134" t="s">
        <v>135</v>
      </c>
      <c r="J2" s="135" t="s">
        <v>300</v>
      </c>
      <c r="K2" s="192" t="s">
        <v>2219</v>
      </c>
      <c r="L2" s="192" t="s">
        <v>2226</v>
      </c>
      <c r="M2" s="134" t="s">
        <v>136</v>
      </c>
      <c r="N2" s="134" t="s">
        <v>137</v>
      </c>
      <c r="O2" s="134" t="s">
        <v>138</v>
      </c>
      <c r="P2" s="134" t="s">
        <v>139</v>
      </c>
      <c r="Q2" s="136" t="s">
        <v>300</v>
      </c>
      <c r="R2" s="189" t="s">
        <v>2219</v>
      </c>
      <c r="S2" s="189" t="s">
        <v>2226</v>
      </c>
      <c r="T2" s="134" t="s">
        <v>140</v>
      </c>
      <c r="U2" s="134" t="s">
        <v>141</v>
      </c>
      <c r="V2" s="134" t="s">
        <v>142</v>
      </c>
      <c r="W2" s="134" t="s">
        <v>143</v>
      </c>
      <c r="X2" s="134" t="s">
        <v>144</v>
      </c>
      <c r="Y2" s="137" t="s">
        <v>145</v>
      </c>
      <c r="Z2" s="134" t="s">
        <v>301</v>
      </c>
      <c r="AA2" s="134" t="s">
        <v>146</v>
      </c>
    </row>
    <row r="3" spans="1:32" s="144" customFormat="1" ht="52.5" customHeight="1" x14ac:dyDescent="0.35">
      <c r="A3" s="138" t="s">
        <v>147</v>
      </c>
      <c r="B3" s="138" t="s">
        <v>148</v>
      </c>
      <c r="C3" s="138" t="s">
        <v>149</v>
      </c>
      <c r="D3" s="138" t="s">
        <v>127</v>
      </c>
      <c r="E3" s="138" t="s">
        <v>150</v>
      </c>
      <c r="F3" s="139" t="s">
        <v>0</v>
      </c>
      <c r="G3" s="140" t="s">
        <v>151</v>
      </c>
      <c r="H3" s="140" t="s">
        <v>152</v>
      </c>
      <c r="I3" s="140" t="s">
        <v>153</v>
      </c>
      <c r="J3" s="141" t="s">
        <v>128</v>
      </c>
      <c r="K3" s="193" t="s">
        <v>2218</v>
      </c>
      <c r="L3" s="193" t="s">
        <v>2218</v>
      </c>
      <c r="M3" s="140" t="s">
        <v>154</v>
      </c>
      <c r="N3" s="140" t="s">
        <v>155</v>
      </c>
      <c r="O3" s="140" t="s">
        <v>156</v>
      </c>
      <c r="P3" s="140" t="s">
        <v>157</v>
      </c>
      <c r="Q3" s="142" t="s">
        <v>129</v>
      </c>
      <c r="R3" s="190" t="s">
        <v>2217</v>
      </c>
      <c r="S3" s="190" t="s">
        <v>2217</v>
      </c>
      <c r="T3" s="140" t="s">
        <v>158</v>
      </c>
      <c r="U3" s="140" t="s">
        <v>159</v>
      </c>
      <c r="V3" s="140" t="s">
        <v>160</v>
      </c>
      <c r="W3" s="140" t="s">
        <v>161</v>
      </c>
      <c r="X3" s="140" t="s">
        <v>162</v>
      </c>
      <c r="Y3" s="130" t="s">
        <v>163</v>
      </c>
      <c r="Z3" s="143" t="s">
        <v>302</v>
      </c>
      <c r="AA3" s="143" t="s">
        <v>164</v>
      </c>
    </row>
    <row r="4" spans="1:32" ht="13.5" hidden="1" customHeight="1" outlineLevel="2" x14ac:dyDescent="0.15">
      <c r="A4" s="145">
        <v>1</v>
      </c>
      <c r="B4" s="146" t="s">
        <v>303</v>
      </c>
      <c r="C4" s="146" t="s">
        <v>304</v>
      </c>
      <c r="D4" s="146" t="s">
        <v>305</v>
      </c>
      <c r="E4" s="146" t="s">
        <v>306</v>
      </c>
      <c r="F4" s="146" t="s">
        <v>307</v>
      </c>
      <c r="G4" s="147">
        <v>115852027.58</v>
      </c>
      <c r="H4" s="147">
        <v>58876960.439999998</v>
      </c>
      <c r="I4" s="147">
        <v>56975067.140000001</v>
      </c>
      <c r="J4" s="147"/>
      <c r="K4" s="147"/>
      <c r="L4" s="147"/>
      <c r="M4" s="147">
        <v>0</v>
      </c>
      <c r="N4" s="147">
        <v>56975067.140000001</v>
      </c>
      <c r="O4" s="147">
        <v>20599962.699999999</v>
      </c>
      <c r="P4" s="147">
        <v>10454150.869999999</v>
      </c>
      <c r="Q4" s="147"/>
      <c r="R4" s="147"/>
      <c r="S4" s="147"/>
      <c r="T4" s="147">
        <v>10145811.83</v>
      </c>
      <c r="U4" s="147">
        <v>568509816.28999996</v>
      </c>
      <c r="V4" s="147">
        <v>271194975.69</v>
      </c>
      <c r="W4" s="147">
        <v>297314840.60000002</v>
      </c>
      <c r="X4" s="147">
        <v>364435719.56999999</v>
      </c>
      <c r="Y4" s="147">
        <v>286877823.36000001</v>
      </c>
      <c r="Z4" s="147">
        <v>0</v>
      </c>
      <c r="AA4" s="147">
        <v>9978115.4299999997</v>
      </c>
      <c r="AB4" s="148"/>
      <c r="AC4" s="149"/>
      <c r="AD4" s="149"/>
      <c r="AE4" s="149"/>
      <c r="AF4" s="149"/>
    </row>
    <row r="5" spans="1:32" ht="13.5" hidden="1" customHeight="1" outlineLevel="2" x14ac:dyDescent="0.15">
      <c r="A5" s="145">
        <v>2</v>
      </c>
      <c r="B5" s="146" t="s">
        <v>303</v>
      </c>
      <c r="C5" s="146" t="s">
        <v>304</v>
      </c>
      <c r="D5" s="146" t="s">
        <v>305</v>
      </c>
      <c r="E5" s="146" t="s">
        <v>308</v>
      </c>
      <c r="F5" s="146" t="s">
        <v>309</v>
      </c>
      <c r="G5" s="147">
        <v>65468836.210000001</v>
      </c>
      <c r="H5" s="147">
        <v>27933634.73</v>
      </c>
      <c r="I5" s="147">
        <v>37535201.479999997</v>
      </c>
      <c r="J5" s="147"/>
      <c r="K5" s="147"/>
      <c r="L5" s="147"/>
      <c r="M5" s="147">
        <v>0</v>
      </c>
      <c r="N5" s="147">
        <v>37535201.479999997</v>
      </c>
      <c r="O5" s="147">
        <v>11641191.029999999</v>
      </c>
      <c r="P5" s="147">
        <v>4968121.3600000003</v>
      </c>
      <c r="Q5" s="147"/>
      <c r="R5" s="147"/>
      <c r="S5" s="147"/>
      <c r="T5" s="147">
        <v>6673069.6699999999</v>
      </c>
      <c r="U5" s="147">
        <v>130396018.75</v>
      </c>
      <c r="V5" s="147">
        <v>54719431.909999996</v>
      </c>
      <c r="W5" s="147">
        <v>75676586.840000004</v>
      </c>
      <c r="X5" s="147">
        <v>119884857.98999999</v>
      </c>
      <c r="Y5" s="147">
        <v>118048790.63</v>
      </c>
      <c r="Z5" s="147">
        <v>5499200</v>
      </c>
      <c r="AA5" s="147">
        <v>3019680.09</v>
      </c>
      <c r="AB5" s="148"/>
      <c r="AC5" s="149"/>
      <c r="AD5" s="149"/>
      <c r="AE5" s="149"/>
      <c r="AF5" s="149"/>
    </row>
    <row r="6" spans="1:32" ht="13.5" hidden="1" customHeight="1" outlineLevel="2" x14ac:dyDescent="0.15">
      <c r="A6" s="145">
        <v>3</v>
      </c>
      <c r="B6" s="146" t="s">
        <v>303</v>
      </c>
      <c r="C6" s="146" t="s">
        <v>304</v>
      </c>
      <c r="D6" s="146" t="s">
        <v>305</v>
      </c>
      <c r="E6" s="146" t="s">
        <v>310</v>
      </c>
      <c r="F6" s="146" t="s">
        <v>311</v>
      </c>
      <c r="G6" s="147">
        <v>55833192.270000003</v>
      </c>
      <c r="H6" s="147">
        <v>18799946.719999999</v>
      </c>
      <c r="I6" s="147">
        <v>37033245.549999997</v>
      </c>
      <c r="J6" s="147"/>
      <c r="K6" s="147"/>
      <c r="L6" s="147"/>
      <c r="M6" s="147">
        <v>0</v>
      </c>
      <c r="N6" s="147">
        <v>37033245.549999997</v>
      </c>
      <c r="O6" s="147">
        <v>9927851.0899999999</v>
      </c>
      <c r="P6" s="147">
        <v>3343821.65</v>
      </c>
      <c r="Q6" s="147"/>
      <c r="R6" s="147"/>
      <c r="S6" s="147"/>
      <c r="T6" s="147">
        <v>6584029.4400000004</v>
      </c>
      <c r="U6" s="147">
        <v>13885928.76</v>
      </c>
      <c r="V6" s="147">
        <v>4671160.63</v>
      </c>
      <c r="W6" s="147">
        <v>9214768.1300000008</v>
      </c>
      <c r="X6" s="147">
        <v>52832043.119999997</v>
      </c>
      <c r="Y6" s="147">
        <v>52816251.439999998</v>
      </c>
      <c r="Z6" s="147">
        <v>0</v>
      </c>
      <c r="AA6" s="147">
        <v>2433805.69</v>
      </c>
      <c r="AB6" s="148"/>
      <c r="AC6" s="149"/>
      <c r="AD6" s="149"/>
      <c r="AE6" s="149"/>
      <c r="AF6" s="149"/>
    </row>
    <row r="7" spans="1:32" ht="13.5" hidden="1" customHeight="1" outlineLevel="2" x14ac:dyDescent="0.15">
      <c r="A7" s="145">
        <v>4</v>
      </c>
      <c r="B7" s="146" t="s">
        <v>303</v>
      </c>
      <c r="C7" s="146" t="s">
        <v>304</v>
      </c>
      <c r="D7" s="146" t="s">
        <v>305</v>
      </c>
      <c r="E7" s="146" t="s">
        <v>312</v>
      </c>
      <c r="F7" s="146" t="s">
        <v>313</v>
      </c>
      <c r="G7" s="147">
        <v>71381643.790000007</v>
      </c>
      <c r="H7" s="147">
        <v>23033898.73</v>
      </c>
      <c r="I7" s="147">
        <v>48347745.060000002</v>
      </c>
      <c r="J7" s="147"/>
      <c r="K7" s="147"/>
      <c r="L7" s="147"/>
      <c r="M7" s="147">
        <v>0</v>
      </c>
      <c r="N7" s="147">
        <v>48347745.060000002</v>
      </c>
      <c r="O7" s="147">
        <v>12692563.359999999</v>
      </c>
      <c r="P7" s="147">
        <v>4094835.99</v>
      </c>
      <c r="Q7" s="147"/>
      <c r="R7" s="147"/>
      <c r="S7" s="147"/>
      <c r="T7" s="147">
        <v>8597727.3699999992</v>
      </c>
      <c r="U7" s="147">
        <v>26895779.670000002</v>
      </c>
      <c r="V7" s="147">
        <v>8571666.2799999993</v>
      </c>
      <c r="W7" s="147">
        <v>18324113.390000001</v>
      </c>
      <c r="X7" s="147">
        <v>75269585.819999993</v>
      </c>
      <c r="Y7" s="147">
        <v>70341078.719999999</v>
      </c>
      <c r="Z7" s="147">
        <v>0</v>
      </c>
      <c r="AA7" s="147">
        <v>3407351.1</v>
      </c>
      <c r="AB7" s="148"/>
      <c r="AC7" s="149"/>
      <c r="AD7" s="149"/>
      <c r="AE7" s="149"/>
      <c r="AF7" s="149"/>
    </row>
    <row r="8" spans="1:32" ht="13.5" hidden="1" customHeight="1" outlineLevel="2" x14ac:dyDescent="0.15">
      <c r="A8" s="145">
        <v>5</v>
      </c>
      <c r="B8" s="146" t="s">
        <v>303</v>
      </c>
      <c r="C8" s="146" t="s">
        <v>304</v>
      </c>
      <c r="D8" s="146" t="s">
        <v>305</v>
      </c>
      <c r="E8" s="146" t="s">
        <v>314</v>
      </c>
      <c r="F8" s="146" t="s">
        <v>315</v>
      </c>
      <c r="G8" s="147">
        <v>54053085.109999999</v>
      </c>
      <c r="H8" s="147">
        <v>27720174.710000001</v>
      </c>
      <c r="I8" s="147">
        <v>26332910.399999999</v>
      </c>
      <c r="J8" s="147"/>
      <c r="K8" s="147"/>
      <c r="L8" s="147"/>
      <c r="M8" s="147">
        <v>0</v>
      </c>
      <c r="N8" s="147">
        <v>26332910.399999999</v>
      </c>
      <c r="O8" s="147">
        <v>9611325.4199999999</v>
      </c>
      <c r="P8" s="147">
        <v>4928450.68</v>
      </c>
      <c r="Q8" s="147"/>
      <c r="R8" s="147"/>
      <c r="S8" s="147"/>
      <c r="T8" s="147">
        <v>4682874.74</v>
      </c>
      <c r="U8" s="147">
        <v>28909982.210000001</v>
      </c>
      <c r="V8" s="147">
        <v>14558756.609999999</v>
      </c>
      <c r="W8" s="147">
        <v>14351225.6</v>
      </c>
      <c r="X8" s="147">
        <v>45367010.740000002</v>
      </c>
      <c r="Y8" s="147">
        <v>36558777.299999997</v>
      </c>
      <c r="Z8" s="147">
        <v>0</v>
      </c>
      <c r="AA8" s="147">
        <v>2327703.8199999998</v>
      </c>
      <c r="AB8" s="148"/>
      <c r="AC8" s="149"/>
      <c r="AD8" s="149"/>
      <c r="AE8" s="149"/>
      <c r="AF8" s="149"/>
    </row>
    <row r="9" spans="1:32" ht="13.5" hidden="1" customHeight="1" outlineLevel="2" x14ac:dyDescent="0.15">
      <c r="A9" s="145">
        <v>6</v>
      </c>
      <c r="B9" s="146" t="s">
        <v>303</v>
      </c>
      <c r="C9" s="146" t="s">
        <v>304</v>
      </c>
      <c r="D9" s="146" t="s">
        <v>305</v>
      </c>
      <c r="E9" s="146" t="s">
        <v>316</v>
      </c>
      <c r="F9" s="146" t="s">
        <v>317</v>
      </c>
      <c r="G9" s="147">
        <v>68181768.109999999</v>
      </c>
      <c r="H9" s="147">
        <v>26813550.039999999</v>
      </c>
      <c r="I9" s="147">
        <v>41368218.07</v>
      </c>
      <c r="J9" s="147"/>
      <c r="K9" s="147"/>
      <c r="L9" s="147"/>
      <c r="M9" s="147">
        <v>0</v>
      </c>
      <c r="N9" s="147">
        <v>41368218.07</v>
      </c>
      <c r="O9" s="147">
        <v>12128375.800000001</v>
      </c>
      <c r="P9" s="147">
        <v>4769602.9000000004</v>
      </c>
      <c r="Q9" s="147"/>
      <c r="R9" s="147"/>
      <c r="S9" s="147"/>
      <c r="T9" s="147">
        <v>7358772.9000000004</v>
      </c>
      <c r="U9" s="147">
        <v>21460262.850000001</v>
      </c>
      <c r="V9" s="147">
        <v>8329842.0599999996</v>
      </c>
      <c r="W9" s="147">
        <v>13130420.789999999</v>
      </c>
      <c r="X9" s="147">
        <v>61857411.759999998</v>
      </c>
      <c r="Y9" s="147">
        <v>61857411.759999998</v>
      </c>
      <c r="Z9" s="147">
        <v>2515100</v>
      </c>
      <c r="AA9" s="147">
        <v>3077474.95</v>
      </c>
      <c r="AB9" s="148"/>
      <c r="AC9" s="149"/>
      <c r="AD9" s="149"/>
      <c r="AE9" s="149"/>
      <c r="AF9" s="149"/>
    </row>
    <row r="10" spans="1:32" ht="13.5" hidden="1" customHeight="1" outlineLevel="2" x14ac:dyDescent="0.15">
      <c r="A10" s="145">
        <v>7</v>
      </c>
      <c r="B10" s="146" t="s">
        <v>303</v>
      </c>
      <c r="C10" s="146" t="s">
        <v>304</v>
      </c>
      <c r="D10" s="146" t="s">
        <v>305</v>
      </c>
      <c r="E10" s="146" t="s">
        <v>318</v>
      </c>
      <c r="F10" s="146" t="s">
        <v>319</v>
      </c>
      <c r="G10" s="147">
        <v>31258771.34</v>
      </c>
      <c r="H10" s="147">
        <v>11833244.35</v>
      </c>
      <c r="I10" s="147">
        <v>19425526.989999998</v>
      </c>
      <c r="J10" s="147"/>
      <c r="K10" s="147"/>
      <c r="L10" s="147"/>
      <c r="M10" s="147">
        <v>0</v>
      </c>
      <c r="N10" s="147">
        <v>19425526.989999998</v>
      </c>
      <c r="O10" s="147">
        <v>5563248.1600000001</v>
      </c>
      <c r="P10" s="147">
        <v>2106204.2599999998</v>
      </c>
      <c r="Q10" s="147"/>
      <c r="R10" s="147"/>
      <c r="S10" s="147"/>
      <c r="T10" s="147">
        <v>3457043.9</v>
      </c>
      <c r="U10" s="147">
        <v>13071896.470000001</v>
      </c>
      <c r="V10" s="147">
        <v>4933349.3899999997</v>
      </c>
      <c r="W10" s="147">
        <v>8138547.0800000001</v>
      </c>
      <c r="X10" s="147">
        <v>31021117.969999999</v>
      </c>
      <c r="Y10" s="147">
        <v>31021117.969999999</v>
      </c>
      <c r="Z10" s="147">
        <v>0</v>
      </c>
      <c r="AA10" s="147">
        <v>1093474.0900000001</v>
      </c>
      <c r="AB10" s="148"/>
      <c r="AC10" s="149"/>
      <c r="AD10" s="149"/>
      <c r="AE10" s="149"/>
      <c r="AF10" s="149"/>
    </row>
    <row r="11" spans="1:32" ht="13.5" hidden="1" customHeight="1" outlineLevel="2" x14ac:dyDescent="0.15">
      <c r="A11" s="145">
        <v>8</v>
      </c>
      <c r="B11" s="146" t="s">
        <v>303</v>
      </c>
      <c r="C11" s="146" t="s">
        <v>304</v>
      </c>
      <c r="D11" s="146" t="s">
        <v>305</v>
      </c>
      <c r="E11" s="146" t="s">
        <v>320</v>
      </c>
      <c r="F11" s="146" t="s">
        <v>321</v>
      </c>
      <c r="G11" s="147">
        <v>83934160.310000002</v>
      </c>
      <c r="H11" s="147">
        <v>39067263.640000001</v>
      </c>
      <c r="I11" s="147">
        <v>44866896.670000002</v>
      </c>
      <c r="J11" s="147"/>
      <c r="K11" s="147"/>
      <c r="L11" s="147"/>
      <c r="M11" s="147">
        <v>0</v>
      </c>
      <c r="N11" s="147">
        <v>44866896.670000002</v>
      </c>
      <c r="O11" s="147">
        <v>14935352.43</v>
      </c>
      <c r="P11" s="147">
        <v>6949971.4299999997</v>
      </c>
      <c r="Q11" s="147"/>
      <c r="R11" s="147"/>
      <c r="S11" s="147"/>
      <c r="T11" s="147">
        <v>7985381</v>
      </c>
      <c r="U11" s="147">
        <v>78574562.25</v>
      </c>
      <c r="V11" s="147">
        <v>34984762.93</v>
      </c>
      <c r="W11" s="147">
        <v>43589799.32</v>
      </c>
      <c r="X11" s="147">
        <v>96442076.989999995</v>
      </c>
      <c r="Y11" s="147">
        <v>96442076.989999995</v>
      </c>
      <c r="Z11" s="147">
        <v>4774500</v>
      </c>
      <c r="AA11" s="147">
        <v>3985588.95</v>
      </c>
      <c r="AB11" s="148"/>
      <c r="AC11" s="149"/>
      <c r="AD11" s="149"/>
      <c r="AE11" s="149"/>
      <c r="AF11" s="149"/>
    </row>
    <row r="12" spans="1:32" ht="13.5" hidden="1" customHeight="1" outlineLevel="2" x14ac:dyDescent="0.15">
      <c r="A12" s="145">
        <v>9</v>
      </c>
      <c r="B12" s="146" t="s">
        <v>303</v>
      </c>
      <c r="C12" s="146" t="s">
        <v>304</v>
      </c>
      <c r="D12" s="146" t="s">
        <v>305</v>
      </c>
      <c r="E12" s="146" t="s">
        <v>322</v>
      </c>
      <c r="F12" s="146" t="s">
        <v>323</v>
      </c>
      <c r="G12" s="147">
        <v>67319263.349999994</v>
      </c>
      <c r="H12" s="147">
        <v>23816146.09</v>
      </c>
      <c r="I12" s="147">
        <v>43503117.259999998</v>
      </c>
      <c r="J12" s="147"/>
      <c r="K12" s="147"/>
      <c r="L12" s="147"/>
      <c r="M12" s="147">
        <v>0</v>
      </c>
      <c r="N12" s="147">
        <v>43503117.259999998</v>
      </c>
      <c r="O12" s="147">
        <v>11973443.07</v>
      </c>
      <c r="P12" s="147">
        <v>4235354.9400000004</v>
      </c>
      <c r="Q12" s="147"/>
      <c r="R12" s="147"/>
      <c r="S12" s="147"/>
      <c r="T12" s="147">
        <v>7738088.1299999999</v>
      </c>
      <c r="U12" s="147">
        <v>23666060.030000001</v>
      </c>
      <c r="V12" s="147">
        <v>8303476.9699999997</v>
      </c>
      <c r="W12" s="147">
        <v>15362583.060000001</v>
      </c>
      <c r="X12" s="147">
        <v>66603788.450000003</v>
      </c>
      <c r="Y12" s="147">
        <v>66603788.450000003</v>
      </c>
      <c r="Z12" s="147">
        <v>490000</v>
      </c>
      <c r="AA12" s="147">
        <v>3060234.84</v>
      </c>
      <c r="AB12" s="148"/>
      <c r="AC12" s="149"/>
      <c r="AD12" s="149"/>
      <c r="AE12" s="149"/>
      <c r="AF12" s="149"/>
    </row>
    <row r="13" spans="1:32" ht="13.5" hidden="1" customHeight="1" outlineLevel="2" x14ac:dyDescent="0.15">
      <c r="A13" s="145">
        <v>10</v>
      </c>
      <c r="B13" s="146" t="s">
        <v>303</v>
      </c>
      <c r="C13" s="146" t="s">
        <v>304</v>
      </c>
      <c r="D13" s="146" t="s">
        <v>305</v>
      </c>
      <c r="E13" s="146" t="s">
        <v>324</v>
      </c>
      <c r="F13" s="146" t="s">
        <v>325</v>
      </c>
      <c r="G13" s="147">
        <v>47799062.380000003</v>
      </c>
      <c r="H13" s="147">
        <v>20565168.899999999</v>
      </c>
      <c r="I13" s="147">
        <v>27233893.48</v>
      </c>
      <c r="J13" s="147"/>
      <c r="K13" s="147"/>
      <c r="L13" s="147"/>
      <c r="M13" s="147">
        <v>0</v>
      </c>
      <c r="N13" s="147">
        <v>27233893.48</v>
      </c>
      <c r="O13" s="147">
        <v>8499280.7100000009</v>
      </c>
      <c r="P13" s="147">
        <v>3655359.93</v>
      </c>
      <c r="Q13" s="147"/>
      <c r="R13" s="147"/>
      <c r="S13" s="147"/>
      <c r="T13" s="147">
        <v>4843920.78</v>
      </c>
      <c r="U13" s="147">
        <v>21634146.73</v>
      </c>
      <c r="V13" s="147">
        <v>9284145.1699999999</v>
      </c>
      <c r="W13" s="147">
        <v>12350001.560000001</v>
      </c>
      <c r="X13" s="147">
        <v>44427815.82</v>
      </c>
      <c r="Y13" s="147">
        <v>43070603.409999996</v>
      </c>
      <c r="Z13" s="147">
        <v>587700</v>
      </c>
      <c r="AA13" s="147">
        <v>1984868.65</v>
      </c>
      <c r="AB13" s="148"/>
      <c r="AC13" s="149"/>
      <c r="AD13" s="149"/>
      <c r="AE13" s="149"/>
      <c r="AF13" s="149"/>
    </row>
    <row r="14" spans="1:32" ht="13.5" hidden="1" customHeight="1" outlineLevel="2" x14ac:dyDescent="0.15">
      <c r="A14" s="145">
        <v>11</v>
      </c>
      <c r="B14" s="146" t="s">
        <v>303</v>
      </c>
      <c r="C14" s="146" t="s">
        <v>304</v>
      </c>
      <c r="D14" s="146" t="s">
        <v>305</v>
      </c>
      <c r="E14" s="146" t="s">
        <v>326</v>
      </c>
      <c r="F14" s="146" t="s">
        <v>327</v>
      </c>
      <c r="G14" s="147">
        <v>64019973.350000001</v>
      </c>
      <c r="H14" s="147">
        <v>38059774.530000001</v>
      </c>
      <c r="I14" s="147">
        <v>25960198.82</v>
      </c>
      <c r="J14" s="147"/>
      <c r="K14" s="147"/>
      <c r="L14" s="147"/>
      <c r="M14" s="147">
        <v>0</v>
      </c>
      <c r="N14" s="147">
        <v>25960198.82</v>
      </c>
      <c r="O14" s="147">
        <v>11383564.800000001</v>
      </c>
      <c r="P14" s="147">
        <v>6766746.7400000002</v>
      </c>
      <c r="Q14" s="147"/>
      <c r="R14" s="147"/>
      <c r="S14" s="147"/>
      <c r="T14" s="147">
        <v>4616818.0599999996</v>
      </c>
      <c r="U14" s="147">
        <v>67757112.730000004</v>
      </c>
      <c r="V14" s="147">
        <v>39863675.729999997</v>
      </c>
      <c r="W14" s="147">
        <v>27893437</v>
      </c>
      <c r="X14" s="147">
        <v>58470453.880000003</v>
      </c>
      <c r="Y14" s="147">
        <v>56508450.770000003</v>
      </c>
      <c r="Z14" s="147">
        <v>6601400</v>
      </c>
      <c r="AA14" s="147">
        <v>2924685.94</v>
      </c>
      <c r="AB14" s="148"/>
      <c r="AC14" s="149"/>
      <c r="AD14" s="149"/>
      <c r="AE14" s="149"/>
      <c r="AF14" s="149"/>
    </row>
    <row r="15" spans="1:32" ht="13.5" hidden="1" customHeight="1" outlineLevel="2" x14ac:dyDescent="0.15">
      <c r="A15" s="145">
        <v>12</v>
      </c>
      <c r="B15" s="146" t="s">
        <v>303</v>
      </c>
      <c r="C15" s="146" t="s">
        <v>304</v>
      </c>
      <c r="D15" s="146" t="s">
        <v>305</v>
      </c>
      <c r="E15" s="146" t="s">
        <v>328</v>
      </c>
      <c r="F15" s="146" t="s">
        <v>329</v>
      </c>
      <c r="G15" s="147">
        <v>54554892.850000001</v>
      </c>
      <c r="H15" s="147">
        <v>23265457.18</v>
      </c>
      <c r="I15" s="147">
        <v>31289435.670000002</v>
      </c>
      <c r="J15" s="147"/>
      <c r="K15" s="147"/>
      <c r="L15" s="147"/>
      <c r="M15" s="147">
        <v>0</v>
      </c>
      <c r="N15" s="147">
        <v>31289435.670000002</v>
      </c>
      <c r="O15" s="147">
        <v>9700553.2100000009</v>
      </c>
      <c r="P15" s="147">
        <v>4134709.9</v>
      </c>
      <c r="Q15" s="147"/>
      <c r="R15" s="147"/>
      <c r="S15" s="147"/>
      <c r="T15" s="147">
        <v>5565843.3099999996</v>
      </c>
      <c r="U15" s="147">
        <v>32505205.75</v>
      </c>
      <c r="V15" s="147">
        <v>13741224.92</v>
      </c>
      <c r="W15" s="147">
        <v>18763980.829999998</v>
      </c>
      <c r="X15" s="147">
        <v>55619259.810000002</v>
      </c>
      <c r="Y15" s="147">
        <v>36570671.850000001</v>
      </c>
      <c r="Z15" s="147">
        <v>0</v>
      </c>
      <c r="AA15" s="147">
        <v>2357613.67</v>
      </c>
      <c r="AB15" s="148"/>
      <c r="AC15" s="149"/>
      <c r="AD15" s="149"/>
      <c r="AE15" s="149"/>
      <c r="AF15" s="149"/>
    </row>
    <row r="16" spans="1:32" ht="13.5" hidden="1" customHeight="1" outlineLevel="2" x14ac:dyDescent="0.15">
      <c r="A16" s="145">
        <v>13</v>
      </c>
      <c r="B16" s="146" t="s">
        <v>303</v>
      </c>
      <c r="C16" s="146" t="s">
        <v>304</v>
      </c>
      <c r="D16" s="146" t="s">
        <v>305</v>
      </c>
      <c r="E16" s="146" t="s">
        <v>330</v>
      </c>
      <c r="F16" s="146" t="s">
        <v>331</v>
      </c>
      <c r="G16" s="147">
        <v>87152674.890000001</v>
      </c>
      <c r="H16" s="147">
        <v>42009062.25</v>
      </c>
      <c r="I16" s="147">
        <v>45143612.640000001</v>
      </c>
      <c r="J16" s="147"/>
      <c r="K16" s="147"/>
      <c r="L16" s="147"/>
      <c r="M16" s="147">
        <v>0</v>
      </c>
      <c r="N16" s="147">
        <v>45143612.640000001</v>
      </c>
      <c r="O16" s="147">
        <v>15496853.1</v>
      </c>
      <c r="P16" s="147">
        <v>7469570.21</v>
      </c>
      <c r="Q16" s="147"/>
      <c r="R16" s="147"/>
      <c r="S16" s="147"/>
      <c r="T16" s="147">
        <v>8027282.8899999997</v>
      </c>
      <c r="U16" s="147">
        <v>74811682.569999993</v>
      </c>
      <c r="V16" s="147">
        <v>33608911.539999999</v>
      </c>
      <c r="W16" s="147">
        <v>41202771.030000001</v>
      </c>
      <c r="X16" s="147">
        <v>94373666.560000002</v>
      </c>
      <c r="Y16" s="147">
        <v>82929869.159999996</v>
      </c>
      <c r="Z16" s="147">
        <v>6579200</v>
      </c>
      <c r="AA16" s="147">
        <v>4492436.55</v>
      </c>
      <c r="AB16" s="148"/>
      <c r="AC16" s="149"/>
      <c r="AD16" s="149"/>
      <c r="AE16" s="149"/>
      <c r="AF16" s="149"/>
    </row>
    <row r="17" spans="1:32" ht="13.5" hidden="1" customHeight="1" outlineLevel="2" x14ac:dyDescent="0.15">
      <c r="A17" s="145">
        <v>14</v>
      </c>
      <c r="B17" s="146" t="s">
        <v>303</v>
      </c>
      <c r="C17" s="146" t="s">
        <v>304</v>
      </c>
      <c r="D17" s="146" t="s">
        <v>305</v>
      </c>
      <c r="E17" s="146" t="s">
        <v>332</v>
      </c>
      <c r="F17" s="146" t="s">
        <v>333</v>
      </c>
      <c r="G17" s="147">
        <v>59949568.719999999</v>
      </c>
      <c r="H17" s="147">
        <v>30233387.149999999</v>
      </c>
      <c r="I17" s="147">
        <v>29716181.57</v>
      </c>
      <c r="J17" s="147"/>
      <c r="K17" s="147"/>
      <c r="L17" s="147"/>
      <c r="M17" s="147">
        <v>0</v>
      </c>
      <c r="N17" s="147">
        <v>29716181.57</v>
      </c>
      <c r="O17" s="147">
        <v>10659795.130000001</v>
      </c>
      <c r="P17" s="147">
        <v>5374572.9400000004</v>
      </c>
      <c r="Q17" s="147"/>
      <c r="R17" s="147"/>
      <c r="S17" s="147"/>
      <c r="T17" s="147">
        <v>5285222.1900000004</v>
      </c>
      <c r="U17" s="147">
        <v>42112856.520000003</v>
      </c>
      <c r="V17" s="147">
        <v>20966491.91</v>
      </c>
      <c r="W17" s="147">
        <v>21146364.609999999</v>
      </c>
      <c r="X17" s="147">
        <v>56147768.369999997</v>
      </c>
      <c r="Y17" s="147">
        <v>39796966.219999999</v>
      </c>
      <c r="Z17" s="147">
        <v>952700</v>
      </c>
      <c r="AA17" s="147">
        <v>2679159.0299999998</v>
      </c>
      <c r="AB17" s="148"/>
      <c r="AC17" s="149"/>
      <c r="AD17" s="149"/>
      <c r="AE17" s="149"/>
      <c r="AF17" s="149"/>
    </row>
    <row r="18" spans="1:32" ht="13.5" hidden="1" customHeight="1" outlineLevel="2" x14ac:dyDescent="0.15">
      <c r="A18" s="145">
        <v>15</v>
      </c>
      <c r="B18" s="146" t="s">
        <v>303</v>
      </c>
      <c r="C18" s="146" t="s">
        <v>304</v>
      </c>
      <c r="D18" s="146" t="s">
        <v>305</v>
      </c>
      <c r="E18" s="146" t="s">
        <v>334</v>
      </c>
      <c r="F18" s="146" t="s">
        <v>335</v>
      </c>
      <c r="G18" s="147">
        <v>55260529.659999996</v>
      </c>
      <c r="H18" s="147">
        <v>17542138.809999999</v>
      </c>
      <c r="I18" s="147">
        <v>37718390.850000001</v>
      </c>
      <c r="J18" s="147"/>
      <c r="K18" s="147"/>
      <c r="L18" s="147"/>
      <c r="M18" s="147">
        <v>0</v>
      </c>
      <c r="N18" s="147">
        <v>37718390.850000001</v>
      </c>
      <c r="O18" s="147">
        <v>9826024.4000000004</v>
      </c>
      <c r="P18" s="147">
        <v>3118226.54</v>
      </c>
      <c r="Q18" s="147"/>
      <c r="R18" s="147"/>
      <c r="S18" s="147"/>
      <c r="T18" s="147">
        <v>6707797.8600000003</v>
      </c>
      <c r="U18" s="147">
        <v>23810127.850000001</v>
      </c>
      <c r="V18" s="147">
        <v>7533364.6500000004</v>
      </c>
      <c r="W18" s="147">
        <v>16276763.199999999</v>
      </c>
      <c r="X18" s="147">
        <v>60702951.909999996</v>
      </c>
      <c r="Y18" s="147">
        <v>56083683.93</v>
      </c>
      <c r="Z18" s="147">
        <v>2216500</v>
      </c>
      <c r="AA18" s="147">
        <v>2399672.59</v>
      </c>
      <c r="AB18" s="148"/>
      <c r="AC18" s="149"/>
      <c r="AD18" s="149"/>
      <c r="AE18" s="149"/>
      <c r="AF18" s="149"/>
    </row>
    <row r="19" spans="1:32" ht="13.5" hidden="1" customHeight="1" outlineLevel="2" x14ac:dyDescent="0.15">
      <c r="A19" s="145">
        <v>16</v>
      </c>
      <c r="B19" s="146" t="s">
        <v>303</v>
      </c>
      <c r="C19" s="146" t="s">
        <v>304</v>
      </c>
      <c r="D19" s="146" t="s">
        <v>305</v>
      </c>
      <c r="E19" s="146" t="s">
        <v>336</v>
      </c>
      <c r="F19" s="146" t="s">
        <v>337</v>
      </c>
      <c r="G19" s="147">
        <v>30799894.989999998</v>
      </c>
      <c r="H19" s="147">
        <v>9659115.6999999993</v>
      </c>
      <c r="I19" s="147">
        <v>21140779.289999999</v>
      </c>
      <c r="J19" s="147"/>
      <c r="K19" s="147"/>
      <c r="L19" s="147"/>
      <c r="M19" s="147">
        <v>0</v>
      </c>
      <c r="N19" s="147">
        <v>21140779.289999999</v>
      </c>
      <c r="O19" s="147">
        <v>5476612.7300000004</v>
      </c>
      <c r="P19" s="147">
        <v>1717532.09</v>
      </c>
      <c r="Q19" s="147"/>
      <c r="R19" s="147"/>
      <c r="S19" s="147"/>
      <c r="T19" s="147">
        <v>3759080.64</v>
      </c>
      <c r="U19" s="147">
        <v>20580515.48</v>
      </c>
      <c r="V19" s="147">
        <v>6421612.21</v>
      </c>
      <c r="W19" s="147">
        <v>14158903.27</v>
      </c>
      <c r="X19" s="147">
        <v>39058763.200000003</v>
      </c>
      <c r="Y19" s="147">
        <v>34372579.810000002</v>
      </c>
      <c r="Z19" s="147">
        <v>0</v>
      </c>
      <c r="AA19" s="147">
        <v>1153640.9099999999</v>
      </c>
      <c r="AB19" s="148"/>
      <c r="AC19" s="149"/>
      <c r="AD19" s="149"/>
      <c r="AE19" s="149"/>
      <c r="AF19" s="149"/>
    </row>
    <row r="20" spans="1:32" ht="13.5" hidden="1" customHeight="1" outlineLevel="2" x14ac:dyDescent="0.15">
      <c r="A20" s="145">
        <v>17</v>
      </c>
      <c r="B20" s="146" t="s">
        <v>303</v>
      </c>
      <c r="C20" s="146" t="s">
        <v>304</v>
      </c>
      <c r="D20" s="146" t="s">
        <v>305</v>
      </c>
      <c r="E20" s="146" t="s">
        <v>338</v>
      </c>
      <c r="F20" s="146" t="s">
        <v>339</v>
      </c>
      <c r="G20" s="147">
        <v>68817881.989999995</v>
      </c>
      <c r="H20" s="147">
        <v>15951710.539999999</v>
      </c>
      <c r="I20" s="147">
        <v>52866171.450000003</v>
      </c>
      <c r="J20" s="147"/>
      <c r="K20" s="147"/>
      <c r="L20" s="147"/>
      <c r="M20" s="147">
        <v>0</v>
      </c>
      <c r="N20" s="147">
        <v>52866171.450000003</v>
      </c>
      <c r="O20" s="147">
        <v>12238523.199999999</v>
      </c>
      <c r="P20" s="147">
        <v>2837452.71</v>
      </c>
      <c r="Q20" s="147"/>
      <c r="R20" s="147"/>
      <c r="S20" s="147"/>
      <c r="T20" s="147">
        <v>9401070.4900000002</v>
      </c>
      <c r="U20" s="147">
        <v>18913490.859999999</v>
      </c>
      <c r="V20" s="147">
        <v>4335960.75</v>
      </c>
      <c r="W20" s="147">
        <v>14577530.109999999</v>
      </c>
      <c r="X20" s="147">
        <v>76844772.049999997</v>
      </c>
      <c r="Y20" s="147">
        <v>76844772.049999997</v>
      </c>
      <c r="Z20" s="147">
        <v>0</v>
      </c>
      <c r="AA20" s="147">
        <v>3193411.78</v>
      </c>
      <c r="AB20" s="148"/>
      <c r="AC20" s="149"/>
      <c r="AD20" s="149"/>
      <c r="AE20" s="149"/>
      <c r="AF20" s="149"/>
    </row>
    <row r="21" spans="1:32" ht="13.5" hidden="1" customHeight="1" outlineLevel="2" x14ac:dyDescent="0.15">
      <c r="A21" s="145">
        <v>18</v>
      </c>
      <c r="B21" s="146" t="s">
        <v>303</v>
      </c>
      <c r="C21" s="146" t="s">
        <v>304</v>
      </c>
      <c r="D21" s="146" t="s">
        <v>305</v>
      </c>
      <c r="E21" s="146" t="s">
        <v>340</v>
      </c>
      <c r="F21" s="146" t="s">
        <v>341</v>
      </c>
      <c r="G21" s="147">
        <v>55097466.399999999</v>
      </c>
      <c r="H21" s="147">
        <v>29941323.84</v>
      </c>
      <c r="I21" s="147">
        <v>25156142.559999999</v>
      </c>
      <c r="J21" s="147"/>
      <c r="K21" s="147"/>
      <c r="L21" s="147"/>
      <c r="M21" s="147">
        <v>0</v>
      </c>
      <c r="N21" s="147">
        <v>25156142.559999999</v>
      </c>
      <c r="O21" s="147">
        <v>9797029.6799999997</v>
      </c>
      <c r="P21" s="147">
        <v>5323523.5599999996</v>
      </c>
      <c r="Q21" s="147"/>
      <c r="R21" s="147"/>
      <c r="S21" s="147"/>
      <c r="T21" s="147">
        <v>4473506.12</v>
      </c>
      <c r="U21" s="147">
        <v>21178739.850000001</v>
      </c>
      <c r="V21" s="147">
        <v>11350945.6</v>
      </c>
      <c r="W21" s="147">
        <v>9827794.25</v>
      </c>
      <c r="X21" s="147">
        <v>39457442.93</v>
      </c>
      <c r="Y21" s="147">
        <v>35624355.420000002</v>
      </c>
      <c r="Z21" s="147">
        <v>0</v>
      </c>
      <c r="AA21" s="147">
        <v>2389953.33</v>
      </c>
      <c r="AB21" s="148"/>
      <c r="AC21" s="149"/>
      <c r="AD21" s="149"/>
      <c r="AE21" s="149"/>
      <c r="AF21" s="149"/>
    </row>
    <row r="22" spans="1:32" ht="13.5" hidden="1" customHeight="1" outlineLevel="2" x14ac:dyDescent="0.15">
      <c r="A22" s="145">
        <v>19</v>
      </c>
      <c r="B22" s="146" t="s">
        <v>303</v>
      </c>
      <c r="C22" s="146" t="s">
        <v>304</v>
      </c>
      <c r="D22" s="146" t="s">
        <v>305</v>
      </c>
      <c r="E22" s="146" t="s">
        <v>342</v>
      </c>
      <c r="F22" s="146" t="s">
        <v>343</v>
      </c>
      <c r="G22" s="147">
        <v>27561538.149999999</v>
      </c>
      <c r="H22" s="147">
        <v>9626259.1400000006</v>
      </c>
      <c r="I22" s="147">
        <v>17935279.010000002</v>
      </c>
      <c r="J22" s="147"/>
      <c r="K22" s="147"/>
      <c r="L22" s="147"/>
      <c r="M22" s="147">
        <v>0</v>
      </c>
      <c r="N22" s="147">
        <v>17935279.010000002</v>
      </c>
      <c r="O22" s="147">
        <v>4913608.13</v>
      </c>
      <c r="P22" s="147">
        <v>1716575.91</v>
      </c>
      <c r="Q22" s="147"/>
      <c r="R22" s="147"/>
      <c r="S22" s="147"/>
      <c r="T22" s="147">
        <v>3197032.22</v>
      </c>
      <c r="U22" s="147">
        <v>10319732.41</v>
      </c>
      <c r="V22" s="147">
        <v>3583911.95</v>
      </c>
      <c r="W22" s="147">
        <v>6735820.46</v>
      </c>
      <c r="X22" s="147">
        <v>27868131.690000001</v>
      </c>
      <c r="Y22" s="147">
        <v>27868131.690000001</v>
      </c>
      <c r="Z22" s="147">
        <v>0</v>
      </c>
      <c r="AA22" s="147">
        <v>820177.88</v>
      </c>
      <c r="AB22" s="148"/>
      <c r="AC22" s="149"/>
      <c r="AD22" s="149"/>
      <c r="AE22" s="149"/>
      <c r="AF22" s="149"/>
    </row>
    <row r="23" spans="1:32" ht="13.5" hidden="1" customHeight="1" outlineLevel="2" x14ac:dyDescent="0.15">
      <c r="A23" s="145">
        <v>20</v>
      </c>
      <c r="B23" s="146" t="s">
        <v>303</v>
      </c>
      <c r="C23" s="146" t="s">
        <v>304</v>
      </c>
      <c r="D23" s="146" t="s">
        <v>305</v>
      </c>
      <c r="E23" s="146" t="s">
        <v>344</v>
      </c>
      <c r="F23" s="146" t="s">
        <v>345</v>
      </c>
      <c r="G23" s="147">
        <v>43592717.479999997</v>
      </c>
      <c r="H23" s="147">
        <v>16574128.99</v>
      </c>
      <c r="I23" s="147">
        <v>27018588.489999998</v>
      </c>
      <c r="J23" s="147"/>
      <c r="K23" s="147"/>
      <c r="L23" s="147"/>
      <c r="M23" s="147">
        <v>0</v>
      </c>
      <c r="N23" s="147">
        <v>27018588.489999998</v>
      </c>
      <c r="O23" s="147">
        <v>7751736.4800000004</v>
      </c>
      <c r="P23" s="147">
        <v>2946231.31</v>
      </c>
      <c r="Q23" s="147"/>
      <c r="R23" s="147"/>
      <c r="S23" s="147"/>
      <c r="T23" s="147">
        <v>4805505.17</v>
      </c>
      <c r="U23" s="147">
        <v>15103612.779999999</v>
      </c>
      <c r="V23" s="147">
        <v>5725837.7000000002</v>
      </c>
      <c r="W23" s="147">
        <v>9377775.0800000001</v>
      </c>
      <c r="X23" s="147">
        <v>41201868.740000002</v>
      </c>
      <c r="Y23" s="147">
        <v>41201868.740000002</v>
      </c>
      <c r="Z23" s="147">
        <v>0</v>
      </c>
      <c r="AA23" s="147">
        <v>1746746.9</v>
      </c>
      <c r="AB23" s="148"/>
      <c r="AC23" s="149"/>
      <c r="AD23" s="149"/>
      <c r="AE23" s="149"/>
      <c r="AF23" s="149"/>
    </row>
    <row r="24" spans="1:32" ht="13.5" hidden="1" customHeight="1" outlineLevel="2" x14ac:dyDescent="0.15">
      <c r="A24" s="145">
        <v>21</v>
      </c>
      <c r="B24" s="146" t="s">
        <v>303</v>
      </c>
      <c r="C24" s="146" t="s">
        <v>304</v>
      </c>
      <c r="D24" s="146" t="s">
        <v>305</v>
      </c>
      <c r="E24" s="146" t="s">
        <v>346</v>
      </c>
      <c r="F24" s="146" t="s">
        <v>347</v>
      </c>
      <c r="G24" s="147">
        <v>38056758.5</v>
      </c>
      <c r="H24" s="147">
        <v>17615764.449999999</v>
      </c>
      <c r="I24" s="147">
        <v>20440994.050000001</v>
      </c>
      <c r="J24" s="147"/>
      <c r="K24" s="147"/>
      <c r="L24" s="147"/>
      <c r="M24" s="147">
        <v>0</v>
      </c>
      <c r="N24" s="147">
        <v>20440994.050000001</v>
      </c>
      <c r="O24" s="147">
        <v>6768280.8799999999</v>
      </c>
      <c r="P24" s="147">
        <v>3133529.31</v>
      </c>
      <c r="Q24" s="147"/>
      <c r="R24" s="147"/>
      <c r="S24" s="147"/>
      <c r="T24" s="147">
        <v>3634751.57</v>
      </c>
      <c r="U24" s="147">
        <v>21483754.530000001</v>
      </c>
      <c r="V24" s="147">
        <v>9881491.2400000002</v>
      </c>
      <c r="W24" s="147">
        <v>11602263.289999999</v>
      </c>
      <c r="X24" s="147">
        <v>35678008.909999996</v>
      </c>
      <c r="Y24" s="147">
        <v>35678008.909999996</v>
      </c>
      <c r="Z24" s="147">
        <v>0</v>
      </c>
      <c r="AA24" s="147">
        <v>1469632.41</v>
      </c>
      <c r="AB24" s="148"/>
      <c r="AC24" s="149"/>
      <c r="AD24" s="149"/>
      <c r="AE24" s="149"/>
      <c r="AF24" s="149"/>
    </row>
    <row r="25" spans="1:32" ht="13.5" hidden="1" customHeight="1" outlineLevel="2" x14ac:dyDescent="0.15">
      <c r="A25" s="145">
        <v>22</v>
      </c>
      <c r="B25" s="146" t="s">
        <v>303</v>
      </c>
      <c r="C25" s="146" t="s">
        <v>304</v>
      </c>
      <c r="D25" s="146" t="s">
        <v>305</v>
      </c>
      <c r="E25" s="146" t="s">
        <v>348</v>
      </c>
      <c r="F25" s="146" t="s">
        <v>349</v>
      </c>
      <c r="G25" s="147">
        <v>25700462.440000001</v>
      </c>
      <c r="H25" s="147">
        <v>13059116.1</v>
      </c>
      <c r="I25" s="147">
        <v>12641346.34</v>
      </c>
      <c r="J25" s="147"/>
      <c r="K25" s="147"/>
      <c r="L25" s="147"/>
      <c r="M25" s="147">
        <v>0</v>
      </c>
      <c r="N25" s="147">
        <v>12641346.34</v>
      </c>
      <c r="O25" s="147">
        <v>4569868.8099999996</v>
      </c>
      <c r="P25" s="147">
        <v>2322486.7599999998</v>
      </c>
      <c r="Q25" s="147"/>
      <c r="R25" s="147"/>
      <c r="S25" s="147"/>
      <c r="T25" s="147">
        <v>2247382.0499999998</v>
      </c>
      <c r="U25" s="147">
        <v>14913938.84</v>
      </c>
      <c r="V25" s="147">
        <v>7545216.1399999997</v>
      </c>
      <c r="W25" s="147">
        <v>7368722.7000000002</v>
      </c>
      <c r="X25" s="147">
        <v>22257451.09</v>
      </c>
      <c r="Y25" s="147">
        <v>21482993.739999998</v>
      </c>
      <c r="Z25" s="147">
        <v>621600</v>
      </c>
      <c r="AA25" s="147">
        <v>944676.91</v>
      </c>
      <c r="AB25" s="148"/>
      <c r="AC25" s="149"/>
      <c r="AD25" s="149"/>
      <c r="AE25" s="149"/>
      <c r="AF25" s="149"/>
    </row>
    <row r="26" spans="1:32" ht="13.5" hidden="1" customHeight="1" outlineLevel="2" x14ac:dyDescent="0.15">
      <c r="A26" s="145">
        <v>23</v>
      </c>
      <c r="B26" s="146" t="s">
        <v>303</v>
      </c>
      <c r="C26" s="146" t="s">
        <v>304</v>
      </c>
      <c r="D26" s="146" t="s">
        <v>305</v>
      </c>
      <c r="E26" s="146" t="s">
        <v>350</v>
      </c>
      <c r="F26" s="146" t="s">
        <v>351</v>
      </c>
      <c r="G26" s="147">
        <v>29131155</v>
      </c>
      <c r="H26" s="147">
        <v>13099346.02</v>
      </c>
      <c r="I26" s="147">
        <v>16031808.98</v>
      </c>
      <c r="J26" s="147"/>
      <c r="K26" s="147"/>
      <c r="L26" s="147"/>
      <c r="M26" s="147">
        <v>0</v>
      </c>
      <c r="N26" s="147">
        <v>16031808.98</v>
      </c>
      <c r="O26" s="147">
        <v>5185159.84</v>
      </c>
      <c r="P26" s="147">
        <v>2331291</v>
      </c>
      <c r="Q26" s="147"/>
      <c r="R26" s="147"/>
      <c r="S26" s="147"/>
      <c r="T26" s="147">
        <v>2853868.84</v>
      </c>
      <c r="U26" s="147">
        <v>10738329.23</v>
      </c>
      <c r="V26" s="147">
        <v>4806263.9800000004</v>
      </c>
      <c r="W26" s="147">
        <v>5932065.25</v>
      </c>
      <c r="X26" s="147">
        <v>24817743.07</v>
      </c>
      <c r="Y26" s="147">
        <v>24817743.07</v>
      </c>
      <c r="Z26" s="147">
        <v>1520300</v>
      </c>
      <c r="AA26" s="147">
        <v>1002703.18</v>
      </c>
      <c r="AB26" s="148"/>
      <c r="AC26" s="149"/>
      <c r="AD26" s="149"/>
      <c r="AE26" s="149"/>
      <c r="AF26" s="149"/>
    </row>
    <row r="27" spans="1:32" ht="13.5" hidden="1" customHeight="1" outlineLevel="2" x14ac:dyDescent="0.15">
      <c r="A27" s="145">
        <v>24</v>
      </c>
      <c r="B27" s="146" t="s">
        <v>303</v>
      </c>
      <c r="C27" s="146" t="s">
        <v>304</v>
      </c>
      <c r="D27" s="146" t="s">
        <v>305</v>
      </c>
      <c r="E27" s="146" t="s">
        <v>352</v>
      </c>
      <c r="F27" s="146" t="s">
        <v>353</v>
      </c>
      <c r="G27" s="147">
        <v>17353882.899999999</v>
      </c>
      <c r="H27" s="147">
        <v>7426380.25</v>
      </c>
      <c r="I27" s="147">
        <v>9927502.6500000004</v>
      </c>
      <c r="J27" s="147"/>
      <c r="K27" s="147"/>
      <c r="L27" s="147"/>
      <c r="M27" s="147">
        <v>0</v>
      </c>
      <c r="N27" s="147">
        <v>9927502.6500000004</v>
      </c>
      <c r="O27" s="147">
        <v>3085740.9</v>
      </c>
      <c r="P27" s="147">
        <v>1320145.25</v>
      </c>
      <c r="Q27" s="147"/>
      <c r="R27" s="147"/>
      <c r="S27" s="147"/>
      <c r="T27" s="147">
        <v>1765595.65</v>
      </c>
      <c r="U27" s="147">
        <v>5899011.0199999996</v>
      </c>
      <c r="V27" s="147">
        <v>2517512.5</v>
      </c>
      <c r="W27" s="147">
        <v>3381498.52</v>
      </c>
      <c r="X27" s="147">
        <v>15074596.82</v>
      </c>
      <c r="Y27" s="147">
        <v>14595124.890000001</v>
      </c>
      <c r="Z27" s="147">
        <v>666200</v>
      </c>
      <c r="AA27" s="147">
        <v>602651.68999999994</v>
      </c>
      <c r="AB27" s="148"/>
      <c r="AC27" s="149"/>
      <c r="AD27" s="149"/>
      <c r="AE27" s="149"/>
      <c r="AF27" s="149"/>
    </row>
    <row r="28" spans="1:32" ht="13.5" hidden="1" customHeight="1" outlineLevel="1" x14ac:dyDescent="0.15">
      <c r="A28" s="151"/>
      <c r="B28" s="152"/>
      <c r="C28" s="153"/>
      <c r="D28" s="154" t="s">
        <v>354</v>
      </c>
      <c r="E28" s="152"/>
      <c r="F28" s="152"/>
      <c r="G28" s="155">
        <v>1318131207.7700005</v>
      </c>
      <c r="H28" s="155">
        <v>562522953.29999995</v>
      </c>
      <c r="I28" s="155">
        <v>755608254.46999991</v>
      </c>
      <c r="J28" s="155"/>
      <c r="K28" s="155"/>
      <c r="L28" s="155"/>
      <c r="M28" s="155">
        <v>0</v>
      </c>
      <c r="N28" s="155">
        <v>755608254.46999991</v>
      </c>
      <c r="O28" s="155">
        <v>234425945.05999994</v>
      </c>
      <c r="P28" s="155">
        <v>100018468.23999999</v>
      </c>
      <c r="Q28" s="155"/>
      <c r="R28" s="155"/>
      <c r="S28" s="155"/>
      <c r="T28" s="155">
        <v>134407476.81999999</v>
      </c>
      <c r="U28" s="155">
        <v>1307132564.4299996</v>
      </c>
      <c r="V28" s="155">
        <v>591433988.46000028</v>
      </c>
      <c r="W28" s="155">
        <v>715698575.97000015</v>
      </c>
      <c r="X28" s="155">
        <v>1605714307.26</v>
      </c>
      <c r="Y28" s="155">
        <v>1448012940.2800002</v>
      </c>
      <c r="Z28" s="155">
        <v>33024400</v>
      </c>
      <c r="AA28" s="155">
        <v>62545460.379999988</v>
      </c>
      <c r="AB28" s="148"/>
      <c r="AC28" s="149"/>
      <c r="AD28" s="149"/>
      <c r="AE28" s="149"/>
      <c r="AF28" s="149"/>
    </row>
    <row r="29" spans="1:32" ht="13.5" hidden="1" customHeight="1" outlineLevel="2" x14ac:dyDescent="0.15">
      <c r="A29" s="156">
        <v>25</v>
      </c>
      <c r="B29" s="157" t="s">
        <v>303</v>
      </c>
      <c r="C29" s="146" t="s">
        <v>355</v>
      </c>
      <c r="D29" s="157" t="s">
        <v>356</v>
      </c>
      <c r="E29" s="157" t="s">
        <v>357</v>
      </c>
      <c r="F29" s="157" t="s">
        <v>358</v>
      </c>
      <c r="G29" s="147">
        <v>88886548.909999996</v>
      </c>
      <c r="H29" s="147">
        <v>52524897.57</v>
      </c>
      <c r="I29" s="147">
        <v>36361651.340000004</v>
      </c>
      <c r="J29" s="147"/>
      <c r="K29" s="147"/>
      <c r="L29" s="147"/>
      <c r="M29" s="147">
        <v>0</v>
      </c>
      <c r="N29" s="147">
        <v>36361651.340000004</v>
      </c>
      <c r="O29" s="147">
        <v>15553715.210000001</v>
      </c>
      <c r="P29" s="147">
        <v>9184681.5399999991</v>
      </c>
      <c r="Q29" s="147"/>
      <c r="R29" s="147"/>
      <c r="S29" s="147"/>
      <c r="T29" s="147">
        <v>6369033.6699999999</v>
      </c>
      <c r="U29" s="147">
        <v>279147786.81999999</v>
      </c>
      <c r="V29" s="147">
        <v>159076034.88999999</v>
      </c>
      <c r="W29" s="147">
        <v>120071751.93000001</v>
      </c>
      <c r="X29" s="147">
        <v>162802436.94</v>
      </c>
      <c r="Y29" s="147">
        <v>128274607.42</v>
      </c>
      <c r="Z29" s="147">
        <v>13681700</v>
      </c>
      <c r="AA29" s="147">
        <v>7730795.9699999997</v>
      </c>
      <c r="AB29" s="148"/>
      <c r="AC29" s="149"/>
      <c r="AD29" s="149"/>
      <c r="AE29" s="149"/>
      <c r="AF29" s="149"/>
    </row>
    <row r="30" spans="1:32" ht="13.5" hidden="1" customHeight="1" outlineLevel="2" x14ac:dyDescent="0.15">
      <c r="A30" s="145">
        <v>26</v>
      </c>
      <c r="B30" s="146" t="s">
        <v>303</v>
      </c>
      <c r="C30" s="146" t="s">
        <v>355</v>
      </c>
      <c r="D30" s="146" t="s">
        <v>356</v>
      </c>
      <c r="E30" s="146" t="s">
        <v>359</v>
      </c>
      <c r="F30" s="146" t="s">
        <v>360</v>
      </c>
      <c r="G30" s="147">
        <v>41800131.43</v>
      </c>
      <c r="H30" s="147">
        <v>18551245.890000001</v>
      </c>
      <c r="I30" s="147">
        <v>23248885.539999999</v>
      </c>
      <c r="J30" s="147"/>
      <c r="K30" s="147"/>
      <c r="L30" s="147"/>
      <c r="M30" s="147">
        <v>0</v>
      </c>
      <c r="N30" s="147">
        <v>23248885.539999999</v>
      </c>
      <c r="O30" s="147">
        <v>7314350.1200000001</v>
      </c>
      <c r="P30" s="147">
        <v>3246679.77</v>
      </c>
      <c r="Q30" s="147"/>
      <c r="R30" s="147"/>
      <c r="S30" s="147"/>
      <c r="T30" s="147">
        <v>4067670.35</v>
      </c>
      <c r="U30" s="147">
        <v>14597794.34</v>
      </c>
      <c r="V30" s="147">
        <v>6434072.3399999999</v>
      </c>
      <c r="W30" s="147">
        <v>8163722</v>
      </c>
      <c r="X30" s="147">
        <v>35480277.890000001</v>
      </c>
      <c r="Y30" s="147">
        <v>32639747.899999999</v>
      </c>
      <c r="Z30" s="147">
        <v>0</v>
      </c>
      <c r="AA30" s="147">
        <v>1570728.68</v>
      </c>
      <c r="AB30" s="148"/>
      <c r="AC30" s="149"/>
      <c r="AD30" s="149"/>
      <c r="AE30" s="149"/>
      <c r="AF30" s="149"/>
    </row>
    <row r="31" spans="1:32" ht="13.5" hidden="1" customHeight="1" outlineLevel="2" x14ac:dyDescent="0.15">
      <c r="A31" s="145">
        <v>27</v>
      </c>
      <c r="B31" s="146" t="s">
        <v>303</v>
      </c>
      <c r="C31" s="146" t="s">
        <v>355</v>
      </c>
      <c r="D31" s="146" t="s">
        <v>356</v>
      </c>
      <c r="E31" s="146" t="s">
        <v>361</v>
      </c>
      <c r="F31" s="146" t="s">
        <v>362</v>
      </c>
      <c r="G31" s="147">
        <v>42204223.630000003</v>
      </c>
      <c r="H31" s="147">
        <v>21920893.370000001</v>
      </c>
      <c r="I31" s="147">
        <v>20283330.260000002</v>
      </c>
      <c r="J31" s="147"/>
      <c r="K31" s="147"/>
      <c r="L31" s="147"/>
      <c r="M31" s="147">
        <v>0</v>
      </c>
      <c r="N31" s="147">
        <v>20283330.260000002</v>
      </c>
      <c r="O31" s="147">
        <v>7390142.5300000003</v>
      </c>
      <c r="P31" s="147">
        <v>3837890.88</v>
      </c>
      <c r="Q31" s="147"/>
      <c r="R31" s="147"/>
      <c r="S31" s="147"/>
      <c r="T31" s="147">
        <v>3552251.65</v>
      </c>
      <c r="U31" s="147">
        <v>20770006.739999998</v>
      </c>
      <c r="V31" s="147">
        <v>10757779.75</v>
      </c>
      <c r="W31" s="147">
        <v>10012226.99</v>
      </c>
      <c r="X31" s="147">
        <v>33847808.899999999</v>
      </c>
      <c r="Y31" s="147">
        <v>33847808.899999999</v>
      </c>
      <c r="Z31" s="147">
        <v>400000</v>
      </c>
      <c r="AA31" s="147">
        <v>1333262.3899999999</v>
      </c>
      <c r="AB31" s="148"/>
      <c r="AC31" s="149"/>
      <c r="AD31" s="149"/>
      <c r="AE31" s="149"/>
      <c r="AF31" s="149"/>
    </row>
    <row r="32" spans="1:32" ht="13.5" hidden="1" customHeight="1" outlineLevel="2" x14ac:dyDescent="0.15">
      <c r="A32" s="145">
        <v>28</v>
      </c>
      <c r="B32" s="146" t="s">
        <v>303</v>
      </c>
      <c r="C32" s="146" t="s">
        <v>355</v>
      </c>
      <c r="D32" s="146" t="s">
        <v>356</v>
      </c>
      <c r="E32" s="146" t="s">
        <v>363</v>
      </c>
      <c r="F32" s="146" t="s">
        <v>364</v>
      </c>
      <c r="G32" s="147">
        <v>70993442.950000003</v>
      </c>
      <c r="H32" s="147">
        <v>29778051.829999998</v>
      </c>
      <c r="I32" s="147">
        <v>41215391.119999997</v>
      </c>
      <c r="J32" s="147"/>
      <c r="K32" s="147"/>
      <c r="L32" s="147"/>
      <c r="M32" s="147">
        <v>0</v>
      </c>
      <c r="N32" s="147">
        <v>41215391.119999997</v>
      </c>
      <c r="O32" s="147">
        <v>12434804.130000001</v>
      </c>
      <c r="P32" s="147">
        <v>5215623.72</v>
      </c>
      <c r="Q32" s="147"/>
      <c r="R32" s="147"/>
      <c r="S32" s="147"/>
      <c r="T32" s="147">
        <v>7219180.4100000001</v>
      </c>
      <c r="U32" s="147">
        <v>26035055.379999999</v>
      </c>
      <c r="V32" s="147">
        <v>10797577.449999999</v>
      </c>
      <c r="W32" s="147">
        <v>15237477.93</v>
      </c>
      <c r="X32" s="147">
        <v>63672049.460000001</v>
      </c>
      <c r="Y32" s="147">
        <v>63672049.460000001</v>
      </c>
      <c r="Z32" s="147">
        <v>2252700</v>
      </c>
      <c r="AA32" s="147">
        <v>2282075.7999999998</v>
      </c>
      <c r="AB32" s="148"/>
      <c r="AC32" s="149"/>
      <c r="AD32" s="149"/>
      <c r="AE32" s="149"/>
      <c r="AF32" s="149"/>
    </row>
    <row r="33" spans="1:32" ht="13.5" hidden="1" customHeight="1" outlineLevel="2" x14ac:dyDescent="0.15">
      <c r="A33" s="145">
        <v>29</v>
      </c>
      <c r="B33" s="146" t="s">
        <v>303</v>
      </c>
      <c r="C33" s="146" t="s">
        <v>355</v>
      </c>
      <c r="D33" s="146" t="s">
        <v>356</v>
      </c>
      <c r="E33" s="146" t="s">
        <v>365</v>
      </c>
      <c r="F33" s="146" t="s">
        <v>366</v>
      </c>
      <c r="G33" s="147">
        <v>31001493.09</v>
      </c>
      <c r="H33" s="147">
        <v>13391446.859999999</v>
      </c>
      <c r="I33" s="147">
        <v>17610046.23</v>
      </c>
      <c r="J33" s="147"/>
      <c r="K33" s="147"/>
      <c r="L33" s="147"/>
      <c r="M33" s="147">
        <v>0</v>
      </c>
      <c r="N33" s="147">
        <v>17610046.23</v>
      </c>
      <c r="O33" s="147">
        <v>5447219.0499999998</v>
      </c>
      <c r="P33" s="147">
        <v>2352958.0099999998</v>
      </c>
      <c r="Q33" s="147"/>
      <c r="R33" s="147"/>
      <c r="S33" s="147"/>
      <c r="T33" s="147">
        <v>3094261.04</v>
      </c>
      <c r="U33" s="147">
        <v>13366374.060000001</v>
      </c>
      <c r="V33" s="147">
        <v>5743796.1299999999</v>
      </c>
      <c r="W33" s="147">
        <v>7622577.9299999997</v>
      </c>
      <c r="X33" s="147">
        <v>28326885.199999999</v>
      </c>
      <c r="Y33" s="147">
        <v>28326885.199999999</v>
      </c>
      <c r="Z33" s="147">
        <v>0</v>
      </c>
      <c r="AA33" s="147">
        <v>364811.16</v>
      </c>
      <c r="AB33" s="148"/>
      <c r="AC33" s="149"/>
      <c r="AD33" s="149"/>
      <c r="AE33" s="149"/>
      <c r="AF33" s="149"/>
    </row>
    <row r="34" spans="1:32" ht="13.5" hidden="1" customHeight="1" outlineLevel="2" x14ac:dyDescent="0.15">
      <c r="A34" s="145">
        <v>30</v>
      </c>
      <c r="B34" s="146" t="s">
        <v>303</v>
      </c>
      <c r="C34" s="146" t="s">
        <v>355</v>
      </c>
      <c r="D34" s="146" t="s">
        <v>356</v>
      </c>
      <c r="E34" s="146" t="s">
        <v>367</v>
      </c>
      <c r="F34" s="146" t="s">
        <v>368</v>
      </c>
      <c r="G34" s="147">
        <v>52597517.130000003</v>
      </c>
      <c r="H34" s="147">
        <v>26841649.690000001</v>
      </c>
      <c r="I34" s="147">
        <v>25755867.440000001</v>
      </c>
      <c r="J34" s="147"/>
      <c r="K34" s="147"/>
      <c r="L34" s="147"/>
      <c r="M34" s="147">
        <v>0</v>
      </c>
      <c r="N34" s="147">
        <v>25755867.440000001</v>
      </c>
      <c r="O34" s="147">
        <v>9203718.8000000007</v>
      </c>
      <c r="P34" s="147">
        <v>4698317.0199999996</v>
      </c>
      <c r="Q34" s="147"/>
      <c r="R34" s="147"/>
      <c r="S34" s="147"/>
      <c r="T34" s="147">
        <v>4505401.78</v>
      </c>
      <c r="U34" s="147">
        <v>28036789.829999998</v>
      </c>
      <c r="V34" s="147">
        <v>14163506.289999999</v>
      </c>
      <c r="W34" s="147">
        <v>13873283.539999999</v>
      </c>
      <c r="X34" s="147">
        <v>44134552.759999998</v>
      </c>
      <c r="Y34" s="147">
        <v>39970576.719999999</v>
      </c>
      <c r="Z34" s="147">
        <v>1000000</v>
      </c>
      <c r="AA34" s="147">
        <v>2062884.71</v>
      </c>
      <c r="AB34" s="148"/>
      <c r="AC34" s="149"/>
      <c r="AD34" s="149"/>
      <c r="AE34" s="149"/>
      <c r="AF34" s="149"/>
    </row>
    <row r="35" spans="1:32" ht="13.5" hidden="1" customHeight="1" outlineLevel="2" x14ac:dyDescent="0.15">
      <c r="A35" s="145">
        <v>31</v>
      </c>
      <c r="B35" s="146" t="s">
        <v>303</v>
      </c>
      <c r="C35" s="146" t="s">
        <v>355</v>
      </c>
      <c r="D35" s="146" t="s">
        <v>356</v>
      </c>
      <c r="E35" s="146" t="s">
        <v>369</v>
      </c>
      <c r="F35" s="146" t="s">
        <v>370</v>
      </c>
      <c r="G35" s="147">
        <v>22079770.579999998</v>
      </c>
      <c r="H35" s="147">
        <v>13020018.52</v>
      </c>
      <c r="I35" s="147">
        <v>9059752.0600000005</v>
      </c>
      <c r="J35" s="147"/>
      <c r="K35" s="147"/>
      <c r="L35" s="147"/>
      <c r="M35" s="147">
        <v>0</v>
      </c>
      <c r="N35" s="147">
        <v>9059752.0600000005</v>
      </c>
      <c r="O35" s="147">
        <v>3878390.47</v>
      </c>
      <c r="P35" s="147">
        <v>2287022.4</v>
      </c>
      <c r="Q35" s="147"/>
      <c r="R35" s="147"/>
      <c r="S35" s="147"/>
      <c r="T35" s="147">
        <v>1591368.07</v>
      </c>
      <c r="U35" s="147">
        <v>12903026.050000001</v>
      </c>
      <c r="V35" s="147">
        <v>7563183.0800000001</v>
      </c>
      <c r="W35" s="147">
        <v>5339842.97</v>
      </c>
      <c r="X35" s="147">
        <v>15990963.1</v>
      </c>
      <c r="Y35" s="147">
        <v>15990963.1</v>
      </c>
      <c r="Z35" s="147">
        <v>778200</v>
      </c>
      <c r="AA35" s="147">
        <v>767834.94</v>
      </c>
      <c r="AB35" s="148"/>
      <c r="AC35" s="149"/>
      <c r="AD35" s="149"/>
      <c r="AE35" s="149"/>
      <c r="AF35" s="149"/>
    </row>
    <row r="36" spans="1:32" ht="13.5" hidden="1" customHeight="1" outlineLevel="2" x14ac:dyDescent="0.15">
      <c r="A36" s="145">
        <v>32</v>
      </c>
      <c r="B36" s="146" t="s">
        <v>303</v>
      </c>
      <c r="C36" s="146" t="s">
        <v>355</v>
      </c>
      <c r="D36" s="146" t="s">
        <v>356</v>
      </c>
      <c r="E36" s="146" t="s">
        <v>371</v>
      </c>
      <c r="F36" s="146" t="s">
        <v>372</v>
      </c>
      <c r="G36" s="147">
        <v>21030806.5</v>
      </c>
      <c r="H36" s="147">
        <v>10014901.859999999</v>
      </c>
      <c r="I36" s="147">
        <v>11015904.640000001</v>
      </c>
      <c r="J36" s="147"/>
      <c r="K36" s="147"/>
      <c r="L36" s="147"/>
      <c r="M36" s="147">
        <v>0</v>
      </c>
      <c r="N36" s="147">
        <v>11015904.640000001</v>
      </c>
      <c r="O36" s="147">
        <v>3681157.03</v>
      </c>
      <c r="P36" s="147">
        <v>1752378.06</v>
      </c>
      <c r="Q36" s="147"/>
      <c r="R36" s="147"/>
      <c r="S36" s="147"/>
      <c r="T36" s="147">
        <v>1928778.97</v>
      </c>
      <c r="U36" s="147">
        <v>7493687.79</v>
      </c>
      <c r="V36" s="147">
        <v>3550710.08</v>
      </c>
      <c r="W36" s="147">
        <v>3942977.71</v>
      </c>
      <c r="X36" s="147">
        <v>16887661.32</v>
      </c>
      <c r="Y36" s="147">
        <v>16887661.32</v>
      </c>
      <c r="Z36" s="147">
        <v>578800</v>
      </c>
      <c r="AA36" s="147">
        <v>535126.02</v>
      </c>
      <c r="AB36" s="148"/>
      <c r="AC36" s="149"/>
      <c r="AD36" s="149"/>
      <c r="AE36" s="149"/>
      <c r="AF36" s="149"/>
    </row>
    <row r="37" spans="1:32" ht="13.5" hidden="1" customHeight="1" outlineLevel="1" x14ac:dyDescent="0.15">
      <c r="A37" s="151"/>
      <c r="B37" s="152"/>
      <c r="C37" s="153"/>
      <c r="D37" s="154" t="s">
        <v>373</v>
      </c>
      <c r="E37" s="152"/>
      <c r="F37" s="152"/>
      <c r="G37" s="155">
        <v>370593934.21999997</v>
      </c>
      <c r="H37" s="155">
        <v>186043105.59000003</v>
      </c>
      <c r="I37" s="155">
        <v>184550828.63</v>
      </c>
      <c r="J37" s="155"/>
      <c r="K37" s="155"/>
      <c r="L37" s="155"/>
      <c r="M37" s="155">
        <v>0</v>
      </c>
      <c r="N37" s="155">
        <v>184550828.63</v>
      </c>
      <c r="O37" s="155">
        <v>64903497.340000004</v>
      </c>
      <c r="P37" s="155">
        <v>32575551.399999991</v>
      </c>
      <c r="Q37" s="155"/>
      <c r="R37" s="155"/>
      <c r="S37" s="155"/>
      <c r="T37" s="155">
        <v>32327945.939999998</v>
      </c>
      <c r="U37" s="155">
        <v>402350521.00999999</v>
      </c>
      <c r="V37" s="155">
        <v>218086660.00999999</v>
      </c>
      <c r="W37" s="155">
        <v>184263861.00000003</v>
      </c>
      <c r="X37" s="155">
        <v>401142635.56999999</v>
      </c>
      <c r="Y37" s="155">
        <v>359610300.02000004</v>
      </c>
      <c r="Z37" s="155">
        <v>18691400</v>
      </c>
      <c r="AA37" s="155">
        <v>16647519.67</v>
      </c>
      <c r="AB37" s="148"/>
      <c r="AC37" s="149"/>
      <c r="AD37" s="149"/>
      <c r="AE37" s="149"/>
      <c r="AF37" s="149"/>
    </row>
    <row r="38" spans="1:32" ht="13.5" hidden="1" customHeight="1" outlineLevel="2" x14ac:dyDescent="0.15">
      <c r="A38" s="156">
        <v>33</v>
      </c>
      <c r="B38" s="157" t="s">
        <v>303</v>
      </c>
      <c r="C38" s="146" t="s">
        <v>374</v>
      </c>
      <c r="D38" s="157" t="s">
        <v>375</v>
      </c>
      <c r="E38" s="157" t="s">
        <v>376</v>
      </c>
      <c r="F38" s="157" t="s">
        <v>377</v>
      </c>
      <c r="G38" s="147">
        <v>139881104.34999999</v>
      </c>
      <c r="H38" s="147">
        <v>65219133.740000002</v>
      </c>
      <c r="I38" s="147">
        <v>74661970.609999999</v>
      </c>
      <c r="J38" s="147"/>
      <c r="K38" s="147"/>
      <c r="L38" s="147"/>
      <c r="M38" s="147">
        <v>0</v>
      </c>
      <c r="N38" s="147">
        <v>74661970.609999999</v>
      </c>
      <c r="O38" s="147">
        <v>24476941.52</v>
      </c>
      <c r="P38" s="147">
        <v>11403232.630000001</v>
      </c>
      <c r="Q38" s="147"/>
      <c r="R38" s="147"/>
      <c r="S38" s="147"/>
      <c r="T38" s="147">
        <v>13073708.890000001</v>
      </c>
      <c r="U38" s="147">
        <v>650538166.83000004</v>
      </c>
      <c r="V38" s="147">
        <v>291223847.63</v>
      </c>
      <c r="W38" s="147">
        <v>359314319.19999999</v>
      </c>
      <c r="X38" s="147">
        <v>447049998.69999999</v>
      </c>
      <c r="Y38" s="147">
        <v>385237039.63</v>
      </c>
      <c r="Z38" s="147">
        <v>0</v>
      </c>
      <c r="AA38" s="147">
        <v>5196028.75</v>
      </c>
      <c r="AB38" s="148"/>
      <c r="AC38" s="149"/>
      <c r="AD38" s="149"/>
      <c r="AE38" s="149"/>
      <c r="AF38" s="149"/>
    </row>
    <row r="39" spans="1:32" ht="13.5" hidden="1" customHeight="1" outlineLevel="2" x14ac:dyDescent="0.15">
      <c r="A39" s="145">
        <v>34</v>
      </c>
      <c r="B39" s="146" t="s">
        <v>303</v>
      </c>
      <c r="C39" s="146" t="s">
        <v>374</v>
      </c>
      <c r="D39" s="146" t="s">
        <v>375</v>
      </c>
      <c r="E39" s="146" t="s">
        <v>378</v>
      </c>
      <c r="F39" s="146" t="s">
        <v>379</v>
      </c>
      <c r="G39" s="147">
        <v>37353255.039999999</v>
      </c>
      <c r="H39" s="147">
        <v>15222605.27</v>
      </c>
      <c r="I39" s="147">
        <v>22130649.77</v>
      </c>
      <c r="J39" s="147"/>
      <c r="K39" s="147"/>
      <c r="L39" s="147"/>
      <c r="M39" s="147">
        <v>0</v>
      </c>
      <c r="N39" s="147">
        <v>22130649.77</v>
      </c>
      <c r="O39" s="147">
        <v>6536218.3399999999</v>
      </c>
      <c r="P39" s="147">
        <v>2664937.6</v>
      </c>
      <c r="Q39" s="147"/>
      <c r="R39" s="147"/>
      <c r="S39" s="147"/>
      <c r="T39" s="147">
        <v>3871280.74</v>
      </c>
      <c r="U39" s="147">
        <v>20637464.690000001</v>
      </c>
      <c r="V39" s="147">
        <v>8290626.1299999999</v>
      </c>
      <c r="W39" s="147">
        <v>12346838.560000001</v>
      </c>
      <c r="X39" s="147">
        <v>38348769.07</v>
      </c>
      <c r="Y39" s="147">
        <v>32454253.129999999</v>
      </c>
      <c r="Z39" s="147">
        <v>0</v>
      </c>
      <c r="AA39" s="147">
        <v>813636.3</v>
      </c>
      <c r="AB39" s="148"/>
      <c r="AC39" s="149"/>
      <c r="AD39" s="149"/>
      <c r="AE39" s="149"/>
      <c r="AF39" s="149"/>
    </row>
    <row r="40" spans="1:32" ht="13.5" hidden="1" customHeight="1" outlineLevel="2" x14ac:dyDescent="0.15">
      <c r="A40" s="145">
        <v>35</v>
      </c>
      <c r="B40" s="146" t="s">
        <v>303</v>
      </c>
      <c r="C40" s="146" t="s">
        <v>374</v>
      </c>
      <c r="D40" s="146" t="s">
        <v>375</v>
      </c>
      <c r="E40" s="146" t="s">
        <v>380</v>
      </c>
      <c r="F40" s="146" t="s">
        <v>381</v>
      </c>
      <c r="G40" s="147">
        <v>54002308.130000003</v>
      </c>
      <c r="H40" s="147">
        <v>22989192.370000001</v>
      </c>
      <c r="I40" s="147">
        <v>31013115.760000002</v>
      </c>
      <c r="J40" s="147"/>
      <c r="K40" s="147"/>
      <c r="L40" s="147"/>
      <c r="M40" s="147">
        <v>0</v>
      </c>
      <c r="N40" s="147">
        <v>31013115.760000002</v>
      </c>
      <c r="O40" s="147">
        <v>9449534.6199999992</v>
      </c>
      <c r="P40" s="147">
        <v>4023393.61</v>
      </c>
      <c r="Q40" s="147"/>
      <c r="R40" s="147"/>
      <c r="S40" s="147"/>
      <c r="T40" s="147">
        <v>5426141.0099999998</v>
      </c>
      <c r="U40" s="147">
        <v>71317386.840000004</v>
      </c>
      <c r="V40" s="147">
        <v>29975992.02</v>
      </c>
      <c r="W40" s="147">
        <v>41341394.82</v>
      </c>
      <c r="X40" s="147">
        <v>77780651.590000004</v>
      </c>
      <c r="Y40" s="147">
        <v>67078432.600000001</v>
      </c>
      <c r="Z40" s="147">
        <v>0</v>
      </c>
      <c r="AA40" s="147">
        <v>5503448.46</v>
      </c>
      <c r="AB40" s="148"/>
      <c r="AC40" s="149"/>
      <c r="AD40" s="149"/>
      <c r="AE40" s="149"/>
      <c r="AF40" s="149"/>
    </row>
    <row r="41" spans="1:32" ht="13.5" hidden="1" customHeight="1" outlineLevel="2" x14ac:dyDescent="0.15">
      <c r="A41" s="145">
        <v>36</v>
      </c>
      <c r="B41" s="146" t="s">
        <v>303</v>
      </c>
      <c r="C41" s="146" t="s">
        <v>374</v>
      </c>
      <c r="D41" s="146" t="s">
        <v>375</v>
      </c>
      <c r="E41" s="146" t="s">
        <v>382</v>
      </c>
      <c r="F41" s="146" t="s">
        <v>383</v>
      </c>
      <c r="G41" s="147">
        <v>37230399.159999996</v>
      </c>
      <c r="H41" s="147">
        <v>13600422.460000001</v>
      </c>
      <c r="I41" s="147">
        <v>23629976.699999999</v>
      </c>
      <c r="J41" s="147"/>
      <c r="K41" s="147"/>
      <c r="L41" s="147"/>
      <c r="M41" s="147">
        <v>0</v>
      </c>
      <c r="N41" s="147">
        <v>23629976.699999999</v>
      </c>
      <c r="O41" s="147">
        <v>6514720.5300000003</v>
      </c>
      <c r="P41" s="147">
        <v>2380184.4300000002</v>
      </c>
      <c r="Q41" s="147"/>
      <c r="R41" s="147"/>
      <c r="S41" s="147"/>
      <c r="T41" s="147">
        <v>4134536.1</v>
      </c>
      <c r="U41" s="147">
        <v>16784663.949999999</v>
      </c>
      <c r="V41" s="147">
        <v>6119527.1100000003</v>
      </c>
      <c r="W41" s="147">
        <v>10665136.84</v>
      </c>
      <c r="X41" s="147">
        <v>38429649.640000001</v>
      </c>
      <c r="Y41" s="147">
        <v>34664382.039999999</v>
      </c>
      <c r="Z41" s="147">
        <v>0</v>
      </c>
      <c r="AA41" s="147">
        <v>346351.07</v>
      </c>
      <c r="AB41" s="148"/>
      <c r="AC41" s="149"/>
      <c r="AD41" s="149"/>
      <c r="AE41" s="149"/>
      <c r="AF41" s="149"/>
    </row>
    <row r="42" spans="1:32" ht="13.5" hidden="1" customHeight="1" outlineLevel="2" x14ac:dyDescent="0.15">
      <c r="A42" s="145">
        <v>37</v>
      </c>
      <c r="B42" s="146" t="s">
        <v>303</v>
      </c>
      <c r="C42" s="146" t="s">
        <v>374</v>
      </c>
      <c r="D42" s="146" t="s">
        <v>375</v>
      </c>
      <c r="E42" s="146" t="s">
        <v>384</v>
      </c>
      <c r="F42" s="146" t="s">
        <v>385</v>
      </c>
      <c r="G42" s="147">
        <v>53581087.960000001</v>
      </c>
      <c r="H42" s="147">
        <v>17460361.48</v>
      </c>
      <c r="I42" s="147">
        <v>36120726.479999997</v>
      </c>
      <c r="J42" s="147"/>
      <c r="K42" s="147"/>
      <c r="L42" s="147"/>
      <c r="M42" s="147">
        <v>0</v>
      </c>
      <c r="N42" s="147">
        <v>36120726.479999997</v>
      </c>
      <c r="O42" s="147">
        <v>9375827.8599999994</v>
      </c>
      <c r="P42" s="147">
        <v>3056329.43</v>
      </c>
      <c r="Q42" s="147"/>
      <c r="R42" s="147"/>
      <c r="S42" s="147"/>
      <c r="T42" s="147">
        <v>6319498.4299999997</v>
      </c>
      <c r="U42" s="147">
        <v>22682297.48</v>
      </c>
      <c r="V42" s="147">
        <v>7344106.0899999999</v>
      </c>
      <c r="W42" s="147">
        <v>15338191.390000001</v>
      </c>
      <c r="X42" s="147">
        <v>57778416.299999997</v>
      </c>
      <c r="Y42" s="147">
        <v>51686111.710000001</v>
      </c>
      <c r="Z42" s="147">
        <v>0</v>
      </c>
      <c r="AA42" s="147">
        <v>771690.67</v>
      </c>
      <c r="AB42" s="148"/>
      <c r="AC42" s="149"/>
      <c r="AD42" s="149"/>
      <c r="AE42" s="149"/>
      <c r="AF42" s="149"/>
    </row>
    <row r="43" spans="1:32" ht="13.5" hidden="1" customHeight="1" outlineLevel="2" x14ac:dyDescent="0.15">
      <c r="A43" s="145">
        <v>38</v>
      </c>
      <c r="B43" s="146" t="s">
        <v>303</v>
      </c>
      <c r="C43" s="146" t="s">
        <v>374</v>
      </c>
      <c r="D43" s="146" t="s">
        <v>375</v>
      </c>
      <c r="E43" s="146" t="s">
        <v>386</v>
      </c>
      <c r="F43" s="146" t="s">
        <v>387</v>
      </c>
      <c r="G43" s="147">
        <v>41724992.479999997</v>
      </c>
      <c r="H43" s="147">
        <v>19839478.030000001</v>
      </c>
      <c r="I43" s="147">
        <v>21885514.449999999</v>
      </c>
      <c r="J43" s="147"/>
      <c r="K43" s="147"/>
      <c r="L43" s="147"/>
      <c r="M43" s="147">
        <v>0</v>
      </c>
      <c r="N43" s="147">
        <v>21885514.449999999</v>
      </c>
      <c r="O43" s="147">
        <v>7310578.5</v>
      </c>
      <c r="P43" s="147">
        <v>3475967.96</v>
      </c>
      <c r="Q43" s="147"/>
      <c r="R43" s="147"/>
      <c r="S43" s="147"/>
      <c r="T43" s="147">
        <v>3834610.54</v>
      </c>
      <c r="U43" s="147">
        <v>14253003.09</v>
      </c>
      <c r="V43" s="147">
        <v>6753481.0099999998</v>
      </c>
      <c r="W43" s="147">
        <v>7499522.0800000001</v>
      </c>
      <c r="X43" s="147">
        <v>33219647.07</v>
      </c>
      <c r="Y43" s="147">
        <v>33219647.07</v>
      </c>
      <c r="Z43" s="147">
        <v>0</v>
      </c>
      <c r="AA43" s="147">
        <v>649993.87</v>
      </c>
      <c r="AB43" s="148"/>
      <c r="AC43" s="149"/>
      <c r="AD43" s="149"/>
      <c r="AE43" s="149"/>
      <c r="AF43" s="149"/>
    </row>
    <row r="44" spans="1:32" ht="13.5" hidden="1" customHeight="1" outlineLevel="2" x14ac:dyDescent="0.15">
      <c r="A44" s="145">
        <v>39</v>
      </c>
      <c r="B44" s="146" t="s">
        <v>303</v>
      </c>
      <c r="C44" s="146" t="s">
        <v>374</v>
      </c>
      <c r="D44" s="146" t="s">
        <v>375</v>
      </c>
      <c r="E44" s="146" t="s">
        <v>388</v>
      </c>
      <c r="F44" s="146" t="s">
        <v>389</v>
      </c>
      <c r="G44" s="147">
        <v>46892589.25</v>
      </c>
      <c r="H44" s="147">
        <v>15887203.98</v>
      </c>
      <c r="I44" s="147">
        <v>31005385.27</v>
      </c>
      <c r="J44" s="147"/>
      <c r="K44" s="147"/>
      <c r="L44" s="147"/>
      <c r="M44" s="147">
        <v>0</v>
      </c>
      <c r="N44" s="147">
        <v>31005385.27</v>
      </c>
      <c r="O44" s="147">
        <v>8205448.2599999998</v>
      </c>
      <c r="P44" s="147">
        <v>2781213.17</v>
      </c>
      <c r="Q44" s="147"/>
      <c r="R44" s="147"/>
      <c r="S44" s="147"/>
      <c r="T44" s="147">
        <v>5424235.0899999999</v>
      </c>
      <c r="U44" s="147">
        <v>19927982.600000001</v>
      </c>
      <c r="V44" s="147">
        <v>6730789.8499999996</v>
      </c>
      <c r="W44" s="147">
        <v>13197192.75</v>
      </c>
      <c r="X44" s="147">
        <v>49626813.109999999</v>
      </c>
      <c r="Y44" s="147">
        <v>44937343.990000002</v>
      </c>
      <c r="Z44" s="147">
        <v>0</v>
      </c>
      <c r="AA44" s="147">
        <v>555316.57999999996</v>
      </c>
      <c r="AB44" s="148"/>
      <c r="AC44" s="149"/>
      <c r="AD44" s="149"/>
      <c r="AE44" s="149"/>
      <c r="AF44" s="149"/>
    </row>
    <row r="45" spans="1:32" ht="13.5" hidden="1" customHeight="1" outlineLevel="2" x14ac:dyDescent="0.15">
      <c r="A45" s="145">
        <v>40</v>
      </c>
      <c r="B45" s="146" t="s">
        <v>303</v>
      </c>
      <c r="C45" s="146" t="s">
        <v>374</v>
      </c>
      <c r="D45" s="146" t="s">
        <v>375</v>
      </c>
      <c r="E45" s="146" t="s">
        <v>390</v>
      </c>
      <c r="F45" s="146" t="s">
        <v>391</v>
      </c>
      <c r="G45" s="147">
        <v>56748019.539999999</v>
      </c>
      <c r="H45" s="147">
        <v>21119219.010000002</v>
      </c>
      <c r="I45" s="147">
        <v>35628800.530000001</v>
      </c>
      <c r="J45" s="147"/>
      <c r="K45" s="147"/>
      <c r="L45" s="147"/>
      <c r="M45" s="147">
        <v>0</v>
      </c>
      <c r="N45" s="147">
        <v>35628800.530000001</v>
      </c>
      <c r="O45" s="147">
        <v>9929989.9100000001</v>
      </c>
      <c r="P45" s="147">
        <v>3697599.77</v>
      </c>
      <c r="Q45" s="147"/>
      <c r="R45" s="147"/>
      <c r="S45" s="147"/>
      <c r="T45" s="147">
        <v>6232390.1399999997</v>
      </c>
      <c r="U45" s="147">
        <v>43594030.329999998</v>
      </c>
      <c r="V45" s="147">
        <v>16040637.220000001</v>
      </c>
      <c r="W45" s="147">
        <v>27553393.109999999</v>
      </c>
      <c r="X45" s="147">
        <v>69414583.780000001</v>
      </c>
      <c r="Y45" s="147">
        <v>54743370.270000003</v>
      </c>
      <c r="Z45" s="147">
        <v>0</v>
      </c>
      <c r="AA45" s="147">
        <v>5421954.0899999999</v>
      </c>
      <c r="AB45" s="148"/>
      <c r="AC45" s="149"/>
      <c r="AD45" s="149"/>
      <c r="AE45" s="149"/>
      <c r="AF45" s="149"/>
    </row>
    <row r="46" spans="1:32" ht="13.5" hidden="1" customHeight="1" outlineLevel="2" x14ac:dyDescent="0.15">
      <c r="A46" s="145">
        <v>41</v>
      </c>
      <c r="B46" s="146" t="s">
        <v>303</v>
      </c>
      <c r="C46" s="146" t="s">
        <v>374</v>
      </c>
      <c r="D46" s="146" t="s">
        <v>375</v>
      </c>
      <c r="E46" s="146" t="s">
        <v>392</v>
      </c>
      <c r="F46" s="146" t="s">
        <v>393</v>
      </c>
      <c r="G46" s="147">
        <v>22586119.039999999</v>
      </c>
      <c r="H46" s="147">
        <v>10714925.24</v>
      </c>
      <c r="I46" s="147">
        <v>11871193.800000001</v>
      </c>
      <c r="J46" s="147"/>
      <c r="K46" s="147"/>
      <c r="L46" s="147"/>
      <c r="M46" s="147">
        <v>0</v>
      </c>
      <c r="N46" s="147">
        <v>11871193.800000001</v>
      </c>
      <c r="O46" s="147">
        <v>3974721.1</v>
      </c>
      <c r="P46" s="147">
        <v>1885309.5</v>
      </c>
      <c r="Q46" s="147"/>
      <c r="R46" s="147"/>
      <c r="S46" s="147"/>
      <c r="T46" s="147">
        <v>2089411.6</v>
      </c>
      <c r="U46" s="147">
        <v>8456597.2100000009</v>
      </c>
      <c r="V46" s="147">
        <v>3981203.26</v>
      </c>
      <c r="W46" s="147">
        <v>4475393.95</v>
      </c>
      <c r="X46" s="147">
        <v>18435999.350000001</v>
      </c>
      <c r="Y46" s="147">
        <v>18435999.350000001</v>
      </c>
      <c r="Z46" s="147">
        <v>602100</v>
      </c>
      <c r="AA46" s="147">
        <v>277985.14</v>
      </c>
      <c r="AB46" s="148"/>
      <c r="AC46" s="149"/>
      <c r="AD46" s="149"/>
      <c r="AE46" s="149"/>
      <c r="AF46" s="149"/>
    </row>
    <row r="47" spans="1:32" ht="13.5" hidden="1" customHeight="1" outlineLevel="2" x14ac:dyDescent="0.15">
      <c r="A47" s="145">
        <v>42</v>
      </c>
      <c r="B47" s="146" t="s">
        <v>303</v>
      </c>
      <c r="C47" s="146" t="s">
        <v>374</v>
      </c>
      <c r="D47" s="146" t="s">
        <v>375</v>
      </c>
      <c r="E47" s="146" t="s">
        <v>394</v>
      </c>
      <c r="F47" s="146" t="s">
        <v>395</v>
      </c>
      <c r="G47" s="147">
        <v>53804725.469999999</v>
      </c>
      <c r="H47" s="147">
        <v>22073824.09</v>
      </c>
      <c r="I47" s="147">
        <v>31730901.379999999</v>
      </c>
      <c r="J47" s="147"/>
      <c r="K47" s="147"/>
      <c r="L47" s="147"/>
      <c r="M47" s="147">
        <v>0</v>
      </c>
      <c r="N47" s="147">
        <v>31730901.379999999</v>
      </c>
      <c r="O47" s="147">
        <v>9414960.8399999999</v>
      </c>
      <c r="P47" s="147">
        <v>3860969.23</v>
      </c>
      <c r="Q47" s="147"/>
      <c r="R47" s="147"/>
      <c r="S47" s="147"/>
      <c r="T47" s="147">
        <v>5553991.6100000003</v>
      </c>
      <c r="U47" s="147">
        <v>16092423.710000001</v>
      </c>
      <c r="V47" s="147">
        <v>6564947.6799999997</v>
      </c>
      <c r="W47" s="147">
        <v>9527476.0299999993</v>
      </c>
      <c r="X47" s="147">
        <v>46812369.020000003</v>
      </c>
      <c r="Y47" s="147">
        <v>44039292.240000002</v>
      </c>
      <c r="Z47" s="147">
        <v>2621400</v>
      </c>
      <c r="AA47" s="147">
        <v>988337.14</v>
      </c>
      <c r="AB47" s="148"/>
      <c r="AC47" s="149"/>
      <c r="AD47" s="149"/>
      <c r="AE47" s="149"/>
      <c r="AF47" s="149"/>
    </row>
    <row r="48" spans="1:32" ht="13.5" hidden="1" customHeight="1" outlineLevel="2" x14ac:dyDescent="0.15">
      <c r="A48" s="145">
        <v>43</v>
      </c>
      <c r="B48" s="146" t="s">
        <v>303</v>
      </c>
      <c r="C48" s="146" t="s">
        <v>374</v>
      </c>
      <c r="D48" s="146" t="s">
        <v>375</v>
      </c>
      <c r="E48" s="146" t="s">
        <v>396</v>
      </c>
      <c r="F48" s="146" t="s">
        <v>397</v>
      </c>
      <c r="G48" s="147">
        <v>33164755.98</v>
      </c>
      <c r="H48" s="147">
        <v>10479189.1</v>
      </c>
      <c r="I48" s="147">
        <v>22685566.879999999</v>
      </c>
      <c r="J48" s="147"/>
      <c r="K48" s="147"/>
      <c r="L48" s="147"/>
      <c r="M48" s="147">
        <v>0</v>
      </c>
      <c r="N48" s="147">
        <v>22685566.879999999</v>
      </c>
      <c r="O48" s="147">
        <v>5803298.4199999999</v>
      </c>
      <c r="P48" s="147">
        <v>1834431.35</v>
      </c>
      <c r="Q48" s="147"/>
      <c r="R48" s="147"/>
      <c r="S48" s="147"/>
      <c r="T48" s="147">
        <v>3968867.07</v>
      </c>
      <c r="U48" s="147">
        <v>16978532.149999999</v>
      </c>
      <c r="V48" s="147">
        <v>5325142.55</v>
      </c>
      <c r="W48" s="147">
        <v>11653389.6</v>
      </c>
      <c r="X48" s="147">
        <v>38307823.549999997</v>
      </c>
      <c r="Y48" s="147">
        <v>38279236.520000003</v>
      </c>
      <c r="Z48" s="147">
        <v>0</v>
      </c>
      <c r="AA48" s="147">
        <v>302226.45</v>
      </c>
      <c r="AB48" s="148"/>
      <c r="AC48" s="149"/>
      <c r="AD48" s="149"/>
      <c r="AE48" s="149"/>
      <c r="AF48" s="149"/>
    </row>
    <row r="49" spans="1:32" ht="13.5" hidden="1" customHeight="1" outlineLevel="2" x14ac:dyDescent="0.15">
      <c r="A49" s="145">
        <v>44</v>
      </c>
      <c r="B49" s="146" t="s">
        <v>303</v>
      </c>
      <c r="C49" s="146" t="s">
        <v>374</v>
      </c>
      <c r="D49" s="146" t="s">
        <v>375</v>
      </c>
      <c r="E49" s="146" t="s">
        <v>398</v>
      </c>
      <c r="F49" s="146" t="s">
        <v>399</v>
      </c>
      <c r="G49" s="147">
        <v>49295064.119999997</v>
      </c>
      <c r="H49" s="147">
        <v>25802872.489999998</v>
      </c>
      <c r="I49" s="147">
        <v>23492191.629999999</v>
      </c>
      <c r="J49" s="147"/>
      <c r="K49" s="147"/>
      <c r="L49" s="147"/>
      <c r="M49" s="147">
        <v>0</v>
      </c>
      <c r="N49" s="147">
        <v>23492191.629999999</v>
      </c>
      <c r="O49" s="147">
        <v>8625842.6899999995</v>
      </c>
      <c r="P49" s="147">
        <v>4516170.76</v>
      </c>
      <c r="Q49" s="147"/>
      <c r="R49" s="147"/>
      <c r="S49" s="147"/>
      <c r="T49" s="147">
        <v>4109671.93</v>
      </c>
      <c r="U49" s="147">
        <v>15140577.98</v>
      </c>
      <c r="V49" s="147">
        <v>7856533.75</v>
      </c>
      <c r="W49" s="147">
        <v>7284044.2300000004</v>
      </c>
      <c r="X49" s="147">
        <v>34885907.789999999</v>
      </c>
      <c r="Y49" s="147">
        <v>27070181.609999999</v>
      </c>
      <c r="Z49" s="147">
        <v>0</v>
      </c>
      <c r="AA49" s="147">
        <v>901177.38</v>
      </c>
      <c r="AB49" s="148"/>
      <c r="AC49" s="149"/>
      <c r="AD49" s="149"/>
      <c r="AE49" s="149"/>
      <c r="AF49" s="149"/>
    </row>
    <row r="50" spans="1:32" ht="13.5" hidden="1" customHeight="1" outlineLevel="2" x14ac:dyDescent="0.15">
      <c r="A50" s="145">
        <v>45</v>
      </c>
      <c r="B50" s="146" t="s">
        <v>303</v>
      </c>
      <c r="C50" s="146" t="s">
        <v>374</v>
      </c>
      <c r="D50" s="146" t="s">
        <v>375</v>
      </c>
      <c r="E50" s="146" t="s">
        <v>400</v>
      </c>
      <c r="F50" s="146" t="s">
        <v>401</v>
      </c>
      <c r="G50" s="147">
        <v>37209797.950000003</v>
      </c>
      <c r="H50" s="147">
        <v>14755734.07</v>
      </c>
      <c r="I50" s="147">
        <v>22454063.879999999</v>
      </c>
      <c r="J50" s="147"/>
      <c r="K50" s="147"/>
      <c r="L50" s="147"/>
      <c r="M50" s="147">
        <v>0</v>
      </c>
      <c r="N50" s="147">
        <v>22454063.879999999</v>
      </c>
      <c r="O50" s="147">
        <v>6514596.3700000001</v>
      </c>
      <c r="P50" s="147">
        <v>2582977.77</v>
      </c>
      <c r="Q50" s="147"/>
      <c r="R50" s="147"/>
      <c r="S50" s="147"/>
      <c r="T50" s="147">
        <v>3931618.6</v>
      </c>
      <c r="U50" s="147">
        <v>12521863.720000001</v>
      </c>
      <c r="V50" s="147">
        <v>4947550.16</v>
      </c>
      <c r="W50" s="147">
        <v>7574313.5599999996</v>
      </c>
      <c r="X50" s="147">
        <v>33959996.039999999</v>
      </c>
      <c r="Y50" s="147">
        <v>33959996.039999999</v>
      </c>
      <c r="Z50" s="147">
        <v>0</v>
      </c>
      <c r="AA50" s="147">
        <v>473168.52</v>
      </c>
      <c r="AB50" s="148"/>
      <c r="AC50" s="149"/>
      <c r="AD50" s="149"/>
      <c r="AE50" s="149"/>
      <c r="AF50" s="149"/>
    </row>
    <row r="51" spans="1:32" ht="13.5" hidden="1" customHeight="1" outlineLevel="1" x14ac:dyDescent="0.15">
      <c r="A51" s="151"/>
      <c r="B51" s="152"/>
      <c r="C51" s="153"/>
      <c r="D51" s="154" t="s">
        <v>402</v>
      </c>
      <c r="E51" s="152"/>
      <c r="F51" s="152"/>
      <c r="G51" s="155">
        <v>663474218.47000003</v>
      </c>
      <c r="H51" s="155">
        <v>275164161.32999998</v>
      </c>
      <c r="I51" s="155">
        <v>388310057.13999999</v>
      </c>
      <c r="J51" s="155"/>
      <c r="K51" s="155"/>
      <c r="L51" s="155"/>
      <c r="M51" s="155">
        <v>0</v>
      </c>
      <c r="N51" s="155">
        <v>388310057.13999999</v>
      </c>
      <c r="O51" s="155">
        <v>116132678.95999999</v>
      </c>
      <c r="P51" s="155">
        <v>48162717.209999993</v>
      </c>
      <c r="Q51" s="155"/>
      <c r="R51" s="155"/>
      <c r="S51" s="155"/>
      <c r="T51" s="155">
        <v>67969961.75</v>
      </c>
      <c r="U51" s="155">
        <v>928924990.5800004</v>
      </c>
      <c r="V51" s="155">
        <v>401154384.46000004</v>
      </c>
      <c r="W51" s="155">
        <v>527770606.11999995</v>
      </c>
      <c r="X51" s="155">
        <v>984050625.00999987</v>
      </c>
      <c r="Y51" s="155">
        <v>865805286.20000005</v>
      </c>
      <c r="Z51" s="155">
        <v>3223500</v>
      </c>
      <c r="AA51" s="155">
        <v>22201314.419999998</v>
      </c>
      <c r="AB51" s="148"/>
      <c r="AC51" s="149"/>
      <c r="AD51" s="149"/>
      <c r="AE51" s="149"/>
      <c r="AF51" s="149"/>
    </row>
    <row r="52" spans="1:32" ht="13.5" hidden="1" customHeight="1" outlineLevel="2" x14ac:dyDescent="0.15">
      <c r="A52" s="156">
        <v>46</v>
      </c>
      <c r="B52" s="157" t="s">
        <v>303</v>
      </c>
      <c r="C52" s="146" t="s">
        <v>403</v>
      </c>
      <c r="D52" s="157" t="s">
        <v>404</v>
      </c>
      <c r="E52" s="157" t="s">
        <v>405</v>
      </c>
      <c r="F52" s="157" t="s">
        <v>406</v>
      </c>
      <c r="G52" s="147">
        <v>87762390.430000007</v>
      </c>
      <c r="H52" s="147">
        <v>58073275.979999997</v>
      </c>
      <c r="I52" s="147">
        <v>29689114.449999999</v>
      </c>
      <c r="J52" s="147"/>
      <c r="K52" s="147"/>
      <c r="L52" s="147"/>
      <c r="M52" s="147">
        <v>0</v>
      </c>
      <c r="N52" s="147">
        <v>29689114.449999999</v>
      </c>
      <c r="O52" s="147">
        <v>15357005.560000001</v>
      </c>
      <c r="P52" s="147">
        <v>10153592.76</v>
      </c>
      <c r="Q52" s="147"/>
      <c r="R52" s="147"/>
      <c r="S52" s="147"/>
      <c r="T52" s="147">
        <v>5203412.8</v>
      </c>
      <c r="U52" s="147">
        <v>304747303.63</v>
      </c>
      <c r="V52" s="147">
        <v>195502813.25999999</v>
      </c>
      <c r="W52" s="147">
        <v>109244490.37</v>
      </c>
      <c r="X52" s="147">
        <v>144137017.62</v>
      </c>
      <c r="Y52" s="147">
        <v>122354888.25</v>
      </c>
      <c r="Z52" s="147">
        <v>0</v>
      </c>
      <c r="AA52" s="147">
        <v>3785245.1</v>
      </c>
      <c r="AB52" s="148"/>
      <c r="AC52" s="149"/>
      <c r="AD52" s="149"/>
      <c r="AE52" s="149"/>
      <c r="AF52" s="149"/>
    </row>
    <row r="53" spans="1:32" ht="13.5" hidden="1" customHeight="1" outlineLevel="2" x14ac:dyDescent="0.15">
      <c r="A53" s="145">
        <v>47</v>
      </c>
      <c r="B53" s="146" t="s">
        <v>303</v>
      </c>
      <c r="C53" s="146" t="s">
        <v>403</v>
      </c>
      <c r="D53" s="146" t="s">
        <v>404</v>
      </c>
      <c r="E53" s="146" t="s">
        <v>407</v>
      </c>
      <c r="F53" s="146" t="s">
        <v>408</v>
      </c>
      <c r="G53" s="147">
        <v>49448136.399999999</v>
      </c>
      <c r="H53" s="147">
        <v>26296842.5</v>
      </c>
      <c r="I53" s="147">
        <v>23151293.899999999</v>
      </c>
      <c r="J53" s="147"/>
      <c r="K53" s="147"/>
      <c r="L53" s="147"/>
      <c r="M53" s="147">
        <v>0</v>
      </c>
      <c r="N53" s="147">
        <v>23151293.899999999</v>
      </c>
      <c r="O53" s="147">
        <v>8652627.8800000008</v>
      </c>
      <c r="P53" s="147">
        <v>4603502.67</v>
      </c>
      <c r="Q53" s="147"/>
      <c r="R53" s="147"/>
      <c r="S53" s="147"/>
      <c r="T53" s="147">
        <v>4049125.21</v>
      </c>
      <c r="U53" s="147">
        <v>25884237.629999999</v>
      </c>
      <c r="V53" s="147">
        <v>13535008.83</v>
      </c>
      <c r="W53" s="147">
        <v>12349228.800000001</v>
      </c>
      <c r="X53" s="147">
        <v>39549647.909999996</v>
      </c>
      <c r="Y53" s="147">
        <v>39234806.850000001</v>
      </c>
      <c r="Z53" s="147">
        <v>0</v>
      </c>
      <c r="AA53" s="147">
        <v>1282058</v>
      </c>
      <c r="AB53" s="148"/>
      <c r="AC53" s="149"/>
      <c r="AD53" s="149"/>
      <c r="AE53" s="149"/>
      <c r="AF53" s="149"/>
    </row>
    <row r="54" spans="1:32" ht="13.5" hidden="1" customHeight="1" outlineLevel="2" x14ac:dyDescent="0.15">
      <c r="A54" s="145">
        <v>48</v>
      </c>
      <c r="B54" s="146" t="s">
        <v>303</v>
      </c>
      <c r="C54" s="146" t="s">
        <v>403</v>
      </c>
      <c r="D54" s="146" t="s">
        <v>404</v>
      </c>
      <c r="E54" s="146" t="s">
        <v>409</v>
      </c>
      <c r="F54" s="146" t="s">
        <v>410</v>
      </c>
      <c r="G54" s="147">
        <v>56463270.729999997</v>
      </c>
      <c r="H54" s="147">
        <v>23644901.890000001</v>
      </c>
      <c r="I54" s="147">
        <v>32818368.84</v>
      </c>
      <c r="J54" s="147"/>
      <c r="K54" s="147"/>
      <c r="L54" s="147"/>
      <c r="M54" s="147">
        <v>0</v>
      </c>
      <c r="N54" s="147">
        <v>32818368.84</v>
      </c>
      <c r="O54" s="147">
        <v>9898126.1400000006</v>
      </c>
      <c r="P54" s="147">
        <v>4144807.97</v>
      </c>
      <c r="Q54" s="147"/>
      <c r="R54" s="147"/>
      <c r="S54" s="147"/>
      <c r="T54" s="147">
        <v>5753318.1699999999</v>
      </c>
      <c r="U54" s="147">
        <v>20079970.399999999</v>
      </c>
      <c r="V54" s="147">
        <v>8314889.1399999997</v>
      </c>
      <c r="W54" s="147">
        <v>11765081.26</v>
      </c>
      <c r="X54" s="147">
        <v>50336768.270000003</v>
      </c>
      <c r="Y54" s="147">
        <v>50336768.270000003</v>
      </c>
      <c r="Z54" s="147">
        <v>0</v>
      </c>
      <c r="AA54" s="147">
        <v>1207422</v>
      </c>
      <c r="AB54" s="148"/>
      <c r="AC54" s="149"/>
      <c r="AD54" s="149"/>
      <c r="AE54" s="149"/>
      <c r="AF54" s="149"/>
    </row>
    <row r="55" spans="1:32" ht="13.5" hidden="1" customHeight="1" outlineLevel="2" x14ac:dyDescent="0.15">
      <c r="A55" s="145">
        <v>49</v>
      </c>
      <c r="B55" s="146" t="s">
        <v>303</v>
      </c>
      <c r="C55" s="146" t="s">
        <v>403</v>
      </c>
      <c r="D55" s="146" t="s">
        <v>404</v>
      </c>
      <c r="E55" s="146" t="s">
        <v>411</v>
      </c>
      <c r="F55" s="146" t="s">
        <v>412</v>
      </c>
      <c r="G55" s="147">
        <v>63485190.159999996</v>
      </c>
      <c r="H55" s="147">
        <v>39489542.340000004</v>
      </c>
      <c r="I55" s="147">
        <v>23995647.82</v>
      </c>
      <c r="J55" s="147"/>
      <c r="K55" s="147"/>
      <c r="L55" s="147"/>
      <c r="M55" s="147">
        <v>0</v>
      </c>
      <c r="N55" s="147">
        <v>23995647.82</v>
      </c>
      <c r="O55" s="147">
        <v>11108886.32</v>
      </c>
      <c r="P55" s="147">
        <v>6909032.7000000002</v>
      </c>
      <c r="Q55" s="147"/>
      <c r="R55" s="147"/>
      <c r="S55" s="147"/>
      <c r="T55" s="147">
        <v>4199853.62</v>
      </c>
      <c r="U55" s="147">
        <v>13267538.779999999</v>
      </c>
      <c r="V55" s="147">
        <v>8175142.96</v>
      </c>
      <c r="W55" s="147">
        <v>5092395.82</v>
      </c>
      <c r="X55" s="147">
        <v>33287897.260000002</v>
      </c>
      <c r="Y55" s="147">
        <v>31272740.77</v>
      </c>
      <c r="Z55" s="147">
        <v>3860100</v>
      </c>
      <c r="AA55" s="147">
        <v>2028121</v>
      </c>
      <c r="AB55" s="148"/>
      <c r="AC55" s="149"/>
      <c r="AD55" s="149"/>
      <c r="AE55" s="149"/>
      <c r="AF55" s="149"/>
    </row>
    <row r="56" spans="1:32" ht="13.5" hidden="1" customHeight="1" outlineLevel="2" x14ac:dyDescent="0.15">
      <c r="A56" s="145">
        <v>50</v>
      </c>
      <c r="B56" s="146" t="s">
        <v>303</v>
      </c>
      <c r="C56" s="146" t="s">
        <v>403</v>
      </c>
      <c r="D56" s="146" t="s">
        <v>404</v>
      </c>
      <c r="E56" s="146" t="s">
        <v>413</v>
      </c>
      <c r="F56" s="146" t="s">
        <v>414</v>
      </c>
      <c r="G56" s="147">
        <v>49470012.060000002</v>
      </c>
      <c r="H56" s="147">
        <v>26315044.190000001</v>
      </c>
      <c r="I56" s="147">
        <v>23154967.870000001</v>
      </c>
      <c r="J56" s="147"/>
      <c r="K56" s="147"/>
      <c r="L56" s="147"/>
      <c r="M56" s="147">
        <v>0</v>
      </c>
      <c r="N56" s="147">
        <v>23154967.870000001</v>
      </c>
      <c r="O56" s="147">
        <v>8658555.0500000007</v>
      </c>
      <c r="P56" s="147">
        <v>4605511.4800000004</v>
      </c>
      <c r="Q56" s="147"/>
      <c r="R56" s="147"/>
      <c r="S56" s="147"/>
      <c r="T56" s="147">
        <v>4053043.57</v>
      </c>
      <c r="U56" s="147">
        <v>13202296.34</v>
      </c>
      <c r="V56" s="147">
        <v>6953716.3300000001</v>
      </c>
      <c r="W56" s="147">
        <v>6248580.0099999998</v>
      </c>
      <c r="X56" s="147">
        <v>33456591.449999999</v>
      </c>
      <c r="Y56" s="147">
        <v>33456591.449999999</v>
      </c>
      <c r="Z56" s="147">
        <v>2000000</v>
      </c>
      <c r="AA56" s="147">
        <v>1174532</v>
      </c>
      <c r="AB56" s="148"/>
      <c r="AC56" s="149"/>
      <c r="AD56" s="149"/>
      <c r="AE56" s="149"/>
      <c r="AF56" s="149"/>
    </row>
    <row r="57" spans="1:32" ht="13.5" hidden="1" customHeight="1" outlineLevel="2" x14ac:dyDescent="0.15">
      <c r="A57" s="145">
        <v>51</v>
      </c>
      <c r="B57" s="146" t="s">
        <v>303</v>
      </c>
      <c r="C57" s="146" t="s">
        <v>403</v>
      </c>
      <c r="D57" s="146" t="s">
        <v>404</v>
      </c>
      <c r="E57" s="146" t="s">
        <v>415</v>
      </c>
      <c r="F57" s="146" t="s">
        <v>416</v>
      </c>
      <c r="G57" s="147">
        <v>48906412.509999998</v>
      </c>
      <c r="H57" s="147">
        <v>18875479.620000001</v>
      </c>
      <c r="I57" s="147">
        <v>30030932.890000001</v>
      </c>
      <c r="J57" s="147"/>
      <c r="K57" s="147"/>
      <c r="L57" s="147"/>
      <c r="M57" s="147">
        <v>0</v>
      </c>
      <c r="N57" s="147">
        <v>30030932.890000001</v>
      </c>
      <c r="O57" s="147">
        <v>8557834.9100000001</v>
      </c>
      <c r="P57" s="147">
        <v>3303280.68</v>
      </c>
      <c r="Q57" s="147"/>
      <c r="R57" s="147"/>
      <c r="S57" s="147"/>
      <c r="T57" s="147">
        <v>5254554.2300000004</v>
      </c>
      <c r="U57" s="147">
        <v>17117909.940000001</v>
      </c>
      <c r="V57" s="147">
        <v>6520463.7000000002</v>
      </c>
      <c r="W57" s="147">
        <v>10597446.24</v>
      </c>
      <c r="X57" s="147">
        <v>45882933.359999999</v>
      </c>
      <c r="Y57" s="147">
        <v>44383809.82</v>
      </c>
      <c r="Z57" s="147">
        <v>0</v>
      </c>
      <c r="AA57" s="147">
        <v>821369</v>
      </c>
      <c r="AB57" s="148"/>
      <c r="AC57" s="149"/>
      <c r="AD57" s="149"/>
      <c r="AE57" s="149"/>
      <c r="AF57" s="149"/>
    </row>
    <row r="58" spans="1:32" ht="13.5" hidden="1" customHeight="1" outlineLevel="2" x14ac:dyDescent="0.15">
      <c r="A58" s="145">
        <v>52</v>
      </c>
      <c r="B58" s="146" t="s">
        <v>303</v>
      </c>
      <c r="C58" s="146" t="s">
        <v>403</v>
      </c>
      <c r="D58" s="146" t="s">
        <v>404</v>
      </c>
      <c r="E58" s="146" t="s">
        <v>417</v>
      </c>
      <c r="F58" s="146" t="s">
        <v>418</v>
      </c>
      <c r="G58" s="147">
        <v>27719736.670000002</v>
      </c>
      <c r="H58" s="147">
        <v>16834125.280000001</v>
      </c>
      <c r="I58" s="147">
        <v>10885611.390000001</v>
      </c>
      <c r="J58" s="147"/>
      <c r="K58" s="147"/>
      <c r="L58" s="147"/>
      <c r="M58" s="147">
        <v>0</v>
      </c>
      <c r="N58" s="147">
        <v>10885611.390000001</v>
      </c>
      <c r="O58" s="147">
        <v>4898600.76</v>
      </c>
      <c r="P58" s="147">
        <v>2974247.22</v>
      </c>
      <c r="Q58" s="147"/>
      <c r="R58" s="147"/>
      <c r="S58" s="147"/>
      <c r="T58" s="147">
        <v>1924353.54</v>
      </c>
      <c r="U58" s="147">
        <v>14385078.279999999</v>
      </c>
      <c r="V58" s="147">
        <v>8680585.5</v>
      </c>
      <c r="W58" s="147">
        <v>5704492.7800000003</v>
      </c>
      <c r="X58" s="147">
        <v>18514457.710000001</v>
      </c>
      <c r="Y58" s="147">
        <v>18514457.710000001</v>
      </c>
      <c r="Z58" s="147">
        <v>682200</v>
      </c>
      <c r="AA58" s="147">
        <v>502435</v>
      </c>
      <c r="AB58" s="148"/>
      <c r="AC58" s="149"/>
      <c r="AD58" s="149"/>
      <c r="AE58" s="149"/>
      <c r="AF58" s="149"/>
    </row>
    <row r="59" spans="1:32" ht="13.5" hidden="1" customHeight="1" outlineLevel="2" x14ac:dyDescent="0.15">
      <c r="A59" s="145">
        <v>53</v>
      </c>
      <c r="B59" s="146" t="s">
        <v>303</v>
      </c>
      <c r="C59" s="146" t="s">
        <v>403</v>
      </c>
      <c r="D59" s="146" t="s">
        <v>404</v>
      </c>
      <c r="E59" s="146" t="s">
        <v>419</v>
      </c>
      <c r="F59" s="146" t="s">
        <v>420</v>
      </c>
      <c r="G59" s="147">
        <v>42976357.469999999</v>
      </c>
      <c r="H59" s="147">
        <v>25887469.379999999</v>
      </c>
      <c r="I59" s="147">
        <v>17088888.09</v>
      </c>
      <c r="J59" s="147"/>
      <c r="K59" s="147"/>
      <c r="L59" s="147"/>
      <c r="M59" s="147">
        <v>0</v>
      </c>
      <c r="N59" s="147">
        <v>17088888.09</v>
      </c>
      <c r="O59" s="147">
        <v>7542084.4199999999</v>
      </c>
      <c r="P59" s="147">
        <v>4543749.58</v>
      </c>
      <c r="Q59" s="147"/>
      <c r="R59" s="147"/>
      <c r="S59" s="147"/>
      <c r="T59" s="147">
        <v>2998334.84</v>
      </c>
      <c r="U59" s="147">
        <v>18008489.530000001</v>
      </c>
      <c r="V59" s="147">
        <v>10614396.039999999</v>
      </c>
      <c r="W59" s="147">
        <v>7394093.4900000002</v>
      </c>
      <c r="X59" s="147">
        <v>27481316.420000002</v>
      </c>
      <c r="Y59" s="147">
        <v>27481316.420000002</v>
      </c>
      <c r="Z59" s="147">
        <v>0</v>
      </c>
      <c r="AA59" s="147">
        <v>716521</v>
      </c>
      <c r="AB59" s="148"/>
      <c r="AC59" s="149"/>
      <c r="AD59" s="149"/>
      <c r="AE59" s="149"/>
      <c r="AF59" s="149"/>
    </row>
    <row r="60" spans="1:32" ht="13.5" hidden="1" customHeight="1" outlineLevel="1" x14ac:dyDescent="0.15">
      <c r="A60" s="151"/>
      <c r="B60" s="152"/>
      <c r="C60" s="153"/>
      <c r="D60" s="154" t="s">
        <v>421</v>
      </c>
      <c r="E60" s="152"/>
      <c r="F60" s="152"/>
      <c r="G60" s="155">
        <v>426231506.42999995</v>
      </c>
      <c r="H60" s="155">
        <v>235416681.17999998</v>
      </c>
      <c r="I60" s="155">
        <v>190814825.24999997</v>
      </c>
      <c r="J60" s="155"/>
      <c r="K60" s="155"/>
      <c r="L60" s="155"/>
      <c r="M60" s="155">
        <v>0</v>
      </c>
      <c r="N60" s="155">
        <v>190814825.24999997</v>
      </c>
      <c r="O60" s="155">
        <v>74673721.040000007</v>
      </c>
      <c r="P60" s="155">
        <v>41237725.059999995</v>
      </c>
      <c r="Q60" s="155"/>
      <c r="R60" s="155"/>
      <c r="S60" s="155"/>
      <c r="T60" s="155">
        <v>33435995.98</v>
      </c>
      <c r="U60" s="155">
        <v>426692824.52999985</v>
      </c>
      <c r="V60" s="155">
        <v>258297015.75999999</v>
      </c>
      <c r="W60" s="155">
        <v>168395808.77000001</v>
      </c>
      <c r="X60" s="155">
        <v>392646630</v>
      </c>
      <c r="Y60" s="155">
        <v>367035379.54000002</v>
      </c>
      <c r="Z60" s="155">
        <v>6542300</v>
      </c>
      <c r="AA60" s="155">
        <v>11517703.1</v>
      </c>
      <c r="AB60" s="148"/>
      <c r="AC60" s="149"/>
      <c r="AD60" s="149"/>
      <c r="AE60" s="149"/>
      <c r="AF60" s="149"/>
    </row>
    <row r="61" spans="1:32" ht="13.5" hidden="1" customHeight="1" outlineLevel="2" x14ac:dyDescent="0.15">
      <c r="A61" s="156">
        <v>54</v>
      </c>
      <c r="B61" s="157" t="s">
        <v>303</v>
      </c>
      <c r="C61" s="146" t="s">
        <v>422</v>
      </c>
      <c r="D61" s="157" t="s">
        <v>423</v>
      </c>
      <c r="E61" s="157" t="s">
        <v>424</v>
      </c>
      <c r="F61" s="157" t="s">
        <v>425</v>
      </c>
      <c r="G61" s="147">
        <v>77614023.959999993</v>
      </c>
      <c r="H61" s="147">
        <v>51784353.32</v>
      </c>
      <c r="I61" s="147">
        <v>25829670.640000001</v>
      </c>
      <c r="J61" s="147"/>
      <c r="K61" s="147"/>
      <c r="L61" s="147"/>
      <c r="M61" s="147">
        <v>0</v>
      </c>
      <c r="N61" s="147">
        <v>25829670.640000001</v>
      </c>
      <c r="O61" s="147">
        <v>13420254.289999999</v>
      </c>
      <c r="P61" s="147">
        <v>8954804.1799999997</v>
      </c>
      <c r="Q61" s="147"/>
      <c r="R61" s="147"/>
      <c r="S61" s="147"/>
      <c r="T61" s="147">
        <v>4465450.1100000003</v>
      </c>
      <c r="U61" s="147">
        <v>300429347.94</v>
      </c>
      <c r="V61" s="147">
        <v>195112390.5</v>
      </c>
      <c r="W61" s="147">
        <v>105316957.44</v>
      </c>
      <c r="X61" s="147">
        <v>135612078.19</v>
      </c>
      <c r="Y61" s="147">
        <v>118382926.56999999</v>
      </c>
      <c r="Z61" s="147">
        <v>16534278.26</v>
      </c>
      <c r="AA61" s="147">
        <v>2509116.09</v>
      </c>
      <c r="AB61" s="148"/>
      <c r="AC61" s="149"/>
      <c r="AD61" s="149"/>
      <c r="AE61" s="149"/>
      <c r="AF61" s="149"/>
    </row>
    <row r="62" spans="1:32" ht="13.5" hidden="1" customHeight="1" outlineLevel="2" x14ac:dyDescent="0.15">
      <c r="A62" s="145">
        <v>55</v>
      </c>
      <c r="B62" s="146" t="s">
        <v>303</v>
      </c>
      <c r="C62" s="146" t="s">
        <v>422</v>
      </c>
      <c r="D62" s="146" t="s">
        <v>423</v>
      </c>
      <c r="E62" s="146" t="s">
        <v>426</v>
      </c>
      <c r="F62" s="146" t="s">
        <v>427</v>
      </c>
      <c r="G62" s="147">
        <v>20812741.469999999</v>
      </c>
      <c r="H62" s="147">
        <v>9385364.6999999993</v>
      </c>
      <c r="I62" s="147">
        <v>11427376.77</v>
      </c>
      <c r="J62" s="147"/>
      <c r="K62" s="147"/>
      <c r="L62" s="147"/>
      <c r="M62" s="147">
        <v>0</v>
      </c>
      <c r="N62" s="147">
        <v>11427376.77</v>
      </c>
      <c r="O62" s="147">
        <v>3604486.21</v>
      </c>
      <c r="P62" s="147">
        <v>1626153.96</v>
      </c>
      <c r="Q62" s="147"/>
      <c r="R62" s="147"/>
      <c r="S62" s="147"/>
      <c r="T62" s="147">
        <v>1978332.25</v>
      </c>
      <c r="U62" s="147">
        <v>10161116.75</v>
      </c>
      <c r="V62" s="147">
        <v>4534886.34</v>
      </c>
      <c r="W62" s="147">
        <v>5626230.4100000001</v>
      </c>
      <c r="X62" s="147">
        <v>19031939.43</v>
      </c>
      <c r="Y62" s="147">
        <v>19031939.43</v>
      </c>
      <c r="Z62" s="147">
        <v>689900</v>
      </c>
      <c r="AA62" s="147">
        <v>318473.40999999997</v>
      </c>
      <c r="AB62" s="148"/>
      <c r="AC62" s="149"/>
      <c r="AD62" s="149"/>
      <c r="AE62" s="149"/>
      <c r="AF62" s="149"/>
    </row>
    <row r="63" spans="1:32" ht="13.5" hidden="1" customHeight="1" outlineLevel="2" x14ac:dyDescent="0.15">
      <c r="A63" s="145">
        <v>56</v>
      </c>
      <c r="B63" s="146" t="s">
        <v>303</v>
      </c>
      <c r="C63" s="146" t="s">
        <v>422</v>
      </c>
      <c r="D63" s="146" t="s">
        <v>423</v>
      </c>
      <c r="E63" s="146" t="s">
        <v>428</v>
      </c>
      <c r="F63" s="146" t="s">
        <v>429</v>
      </c>
      <c r="G63" s="147">
        <v>16115365.939999999</v>
      </c>
      <c r="H63" s="147">
        <v>6952217.7300000004</v>
      </c>
      <c r="I63" s="147">
        <v>9163148.2100000009</v>
      </c>
      <c r="J63" s="147"/>
      <c r="K63" s="147"/>
      <c r="L63" s="147"/>
      <c r="M63" s="147">
        <v>0</v>
      </c>
      <c r="N63" s="147">
        <v>9163148.2100000009</v>
      </c>
      <c r="O63" s="147">
        <v>2802692.92</v>
      </c>
      <c r="P63" s="147">
        <v>1208973.4099999999</v>
      </c>
      <c r="Q63" s="147"/>
      <c r="R63" s="147"/>
      <c r="S63" s="147"/>
      <c r="T63" s="147">
        <v>1593719.51</v>
      </c>
      <c r="U63" s="147">
        <v>9903916.8599999994</v>
      </c>
      <c r="V63" s="147">
        <v>4251266.8600000003</v>
      </c>
      <c r="W63" s="147">
        <v>5652650</v>
      </c>
      <c r="X63" s="147">
        <v>16409517.720000001</v>
      </c>
      <c r="Y63" s="147">
        <v>16409517.720000001</v>
      </c>
      <c r="Z63" s="147">
        <v>509000</v>
      </c>
      <c r="AA63" s="147">
        <v>286066.46000000002</v>
      </c>
      <c r="AB63" s="148"/>
      <c r="AC63" s="149"/>
      <c r="AD63" s="149"/>
      <c r="AE63" s="149"/>
      <c r="AF63" s="149"/>
    </row>
    <row r="64" spans="1:32" ht="13.5" hidden="1" customHeight="1" outlineLevel="2" x14ac:dyDescent="0.15">
      <c r="A64" s="145">
        <v>57</v>
      </c>
      <c r="B64" s="146" t="s">
        <v>303</v>
      </c>
      <c r="C64" s="146" t="s">
        <v>422</v>
      </c>
      <c r="D64" s="146" t="s">
        <v>423</v>
      </c>
      <c r="E64" s="146" t="s">
        <v>430</v>
      </c>
      <c r="F64" s="146" t="s">
        <v>431</v>
      </c>
      <c r="G64" s="147">
        <v>35919895.140000001</v>
      </c>
      <c r="H64" s="147">
        <v>15601303.82</v>
      </c>
      <c r="I64" s="147">
        <v>20318591.32</v>
      </c>
      <c r="J64" s="147"/>
      <c r="K64" s="147"/>
      <c r="L64" s="147"/>
      <c r="M64" s="147">
        <v>0</v>
      </c>
      <c r="N64" s="147">
        <v>20318591.32</v>
      </c>
      <c r="O64" s="147">
        <v>6212660.7800000003</v>
      </c>
      <c r="P64" s="147">
        <v>2697534.44</v>
      </c>
      <c r="Q64" s="147"/>
      <c r="R64" s="147"/>
      <c r="S64" s="147"/>
      <c r="T64" s="147">
        <v>3515126.34</v>
      </c>
      <c r="U64" s="147">
        <v>13594416.9</v>
      </c>
      <c r="V64" s="147">
        <v>5829376.7400000002</v>
      </c>
      <c r="W64" s="147">
        <v>7765040.1600000001</v>
      </c>
      <c r="X64" s="147">
        <v>31598757.82</v>
      </c>
      <c r="Y64" s="147">
        <v>31598757.82</v>
      </c>
      <c r="Z64" s="147">
        <v>100000</v>
      </c>
      <c r="AA64" s="147">
        <v>765655.84</v>
      </c>
      <c r="AB64" s="148"/>
      <c r="AC64" s="149"/>
      <c r="AD64" s="149"/>
      <c r="AE64" s="149"/>
      <c r="AF64" s="149"/>
    </row>
    <row r="65" spans="1:32" ht="13.5" hidden="1" customHeight="1" outlineLevel="2" x14ac:dyDescent="0.15">
      <c r="A65" s="145">
        <v>58</v>
      </c>
      <c r="B65" s="146" t="s">
        <v>303</v>
      </c>
      <c r="C65" s="146" t="s">
        <v>422</v>
      </c>
      <c r="D65" s="146" t="s">
        <v>423</v>
      </c>
      <c r="E65" s="146" t="s">
        <v>432</v>
      </c>
      <c r="F65" s="146" t="s">
        <v>433</v>
      </c>
      <c r="G65" s="147">
        <v>47518031.659999996</v>
      </c>
      <c r="H65" s="147">
        <v>28530088.219999999</v>
      </c>
      <c r="I65" s="147">
        <v>18987943.440000001</v>
      </c>
      <c r="J65" s="147"/>
      <c r="K65" s="147"/>
      <c r="L65" s="147"/>
      <c r="M65" s="147">
        <v>0</v>
      </c>
      <c r="N65" s="147">
        <v>18987943.440000001</v>
      </c>
      <c r="O65" s="147">
        <v>8216596.8700000001</v>
      </c>
      <c r="P65" s="147">
        <v>4934222.0199999996</v>
      </c>
      <c r="Q65" s="147"/>
      <c r="R65" s="147"/>
      <c r="S65" s="147"/>
      <c r="T65" s="147">
        <v>3282374.85</v>
      </c>
      <c r="U65" s="147">
        <v>15186358.33</v>
      </c>
      <c r="V65" s="147">
        <v>9035448.7599999998</v>
      </c>
      <c r="W65" s="147">
        <v>6150909.5700000003</v>
      </c>
      <c r="X65" s="147">
        <v>28421227.859999999</v>
      </c>
      <c r="Y65" s="147">
        <v>28421227.859999999</v>
      </c>
      <c r="Z65" s="147">
        <v>2060100</v>
      </c>
      <c r="AA65" s="147">
        <v>1402519.14</v>
      </c>
      <c r="AB65" s="148"/>
      <c r="AC65" s="149"/>
      <c r="AD65" s="149"/>
      <c r="AE65" s="149"/>
      <c r="AF65" s="149"/>
    </row>
    <row r="66" spans="1:32" ht="13.5" hidden="1" customHeight="1" outlineLevel="2" x14ac:dyDescent="0.15">
      <c r="A66" s="145">
        <v>59</v>
      </c>
      <c r="B66" s="146" t="s">
        <v>303</v>
      </c>
      <c r="C66" s="146" t="s">
        <v>422</v>
      </c>
      <c r="D66" s="146" t="s">
        <v>423</v>
      </c>
      <c r="E66" s="146" t="s">
        <v>434</v>
      </c>
      <c r="F66" s="146" t="s">
        <v>435</v>
      </c>
      <c r="G66" s="147">
        <v>66506272.520000003</v>
      </c>
      <c r="H66" s="147">
        <v>37067073.049999997</v>
      </c>
      <c r="I66" s="147">
        <v>29439199.469999999</v>
      </c>
      <c r="J66" s="147"/>
      <c r="K66" s="147"/>
      <c r="L66" s="147"/>
      <c r="M66" s="147">
        <v>0</v>
      </c>
      <c r="N66" s="147">
        <v>29439199.469999999</v>
      </c>
      <c r="O66" s="147">
        <v>11526189.82</v>
      </c>
      <c r="P66" s="147">
        <v>6425520.8600000003</v>
      </c>
      <c r="Q66" s="147"/>
      <c r="R66" s="147"/>
      <c r="S66" s="147"/>
      <c r="T66" s="147">
        <v>5100668.96</v>
      </c>
      <c r="U66" s="147">
        <v>30287888.640000001</v>
      </c>
      <c r="V66" s="147">
        <v>16671459.09</v>
      </c>
      <c r="W66" s="147">
        <v>13616429.550000001</v>
      </c>
      <c r="X66" s="147">
        <v>48156297.979999997</v>
      </c>
      <c r="Y66" s="147">
        <v>42911555.590000004</v>
      </c>
      <c r="Z66" s="147">
        <v>322000</v>
      </c>
      <c r="AA66" s="147">
        <v>1744211.95</v>
      </c>
      <c r="AB66" s="148"/>
      <c r="AC66" s="149"/>
      <c r="AD66" s="149"/>
      <c r="AE66" s="149"/>
      <c r="AF66" s="149"/>
    </row>
    <row r="67" spans="1:32" ht="13.5" hidden="1" customHeight="1" outlineLevel="2" x14ac:dyDescent="0.15">
      <c r="A67" s="145">
        <v>60</v>
      </c>
      <c r="B67" s="146" t="s">
        <v>303</v>
      </c>
      <c r="C67" s="146" t="s">
        <v>422</v>
      </c>
      <c r="D67" s="146" t="s">
        <v>423</v>
      </c>
      <c r="E67" s="146" t="s">
        <v>436</v>
      </c>
      <c r="F67" s="146" t="s">
        <v>437</v>
      </c>
      <c r="G67" s="147">
        <v>25208044.739999998</v>
      </c>
      <c r="H67" s="147">
        <v>12109037.449999999</v>
      </c>
      <c r="I67" s="147">
        <v>13099007.289999999</v>
      </c>
      <c r="J67" s="147"/>
      <c r="K67" s="147"/>
      <c r="L67" s="147"/>
      <c r="M67" s="147">
        <v>0</v>
      </c>
      <c r="N67" s="147">
        <v>13099007.289999999</v>
      </c>
      <c r="O67" s="147">
        <v>4376074.6500000004</v>
      </c>
      <c r="P67" s="147">
        <v>2102565.63</v>
      </c>
      <c r="Q67" s="147"/>
      <c r="R67" s="147"/>
      <c r="S67" s="147"/>
      <c r="T67" s="147">
        <v>2273509.02</v>
      </c>
      <c r="U67" s="147">
        <v>11768405.34</v>
      </c>
      <c r="V67" s="147">
        <v>5567941.9199999999</v>
      </c>
      <c r="W67" s="147">
        <v>6200463.4199999999</v>
      </c>
      <c r="X67" s="147">
        <v>21572979.73</v>
      </c>
      <c r="Y67" s="147">
        <v>21572979.73</v>
      </c>
      <c r="Z67" s="147">
        <v>2013700</v>
      </c>
      <c r="AA67" s="147">
        <v>391723.13</v>
      </c>
      <c r="AB67" s="148"/>
      <c r="AC67" s="149"/>
      <c r="AD67" s="149"/>
      <c r="AE67" s="149"/>
      <c r="AF67" s="149"/>
    </row>
    <row r="68" spans="1:32" ht="13.5" hidden="1" customHeight="1" outlineLevel="2" x14ac:dyDescent="0.15">
      <c r="A68" s="145">
        <v>61</v>
      </c>
      <c r="B68" s="146" t="s">
        <v>303</v>
      </c>
      <c r="C68" s="146" t="s">
        <v>422</v>
      </c>
      <c r="D68" s="146" t="s">
        <v>423</v>
      </c>
      <c r="E68" s="146" t="s">
        <v>438</v>
      </c>
      <c r="F68" s="146" t="s">
        <v>439</v>
      </c>
      <c r="G68" s="147">
        <v>30591619.82</v>
      </c>
      <c r="H68" s="147">
        <v>15541968.51</v>
      </c>
      <c r="I68" s="147">
        <v>15049651.310000001</v>
      </c>
      <c r="J68" s="147"/>
      <c r="K68" s="147"/>
      <c r="L68" s="147"/>
      <c r="M68" s="147">
        <v>0</v>
      </c>
      <c r="N68" s="147">
        <v>15049651.310000001</v>
      </c>
      <c r="O68" s="147">
        <v>5306299.21</v>
      </c>
      <c r="P68" s="147">
        <v>2694684.8</v>
      </c>
      <c r="Q68" s="147"/>
      <c r="R68" s="147"/>
      <c r="S68" s="147"/>
      <c r="T68" s="147">
        <v>2611614.41</v>
      </c>
      <c r="U68" s="147">
        <v>14188710.01</v>
      </c>
      <c r="V68" s="147">
        <v>7113156.6900000004</v>
      </c>
      <c r="W68" s="147">
        <v>7075553.3200000003</v>
      </c>
      <c r="X68" s="147">
        <v>24736819.039999999</v>
      </c>
      <c r="Y68" s="147">
        <v>24736819.039999999</v>
      </c>
      <c r="Z68" s="147">
        <v>2523600</v>
      </c>
      <c r="AA68" s="147">
        <v>756217.74</v>
      </c>
      <c r="AB68" s="148"/>
      <c r="AC68" s="149"/>
      <c r="AD68" s="149"/>
      <c r="AE68" s="149"/>
      <c r="AF68" s="149"/>
    </row>
    <row r="69" spans="1:32" ht="13.5" hidden="1" customHeight="1" outlineLevel="2" x14ac:dyDescent="0.15">
      <c r="A69" s="145">
        <v>62</v>
      </c>
      <c r="B69" s="146" t="s">
        <v>303</v>
      </c>
      <c r="C69" s="146" t="s">
        <v>422</v>
      </c>
      <c r="D69" s="146" t="s">
        <v>423</v>
      </c>
      <c r="E69" s="146" t="s">
        <v>440</v>
      </c>
      <c r="F69" s="146" t="s">
        <v>441</v>
      </c>
      <c r="G69" s="147">
        <v>19568546.359999999</v>
      </c>
      <c r="H69" s="147">
        <v>9921292.9199999999</v>
      </c>
      <c r="I69" s="147">
        <v>9647253.4399999995</v>
      </c>
      <c r="J69" s="147"/>
      <c r="K69" s="147"/>
      <c r="L69" s="147"/>
      <c r="M69" s="147">
        <v>0</v>
      </c>
      <c r="N69" s="147">
        <v>9647253.4399999995</v>
      </c>
      <c r="O69" s="147">
        <v>3403071.02</v>
      </c>
      <c r="P69" s="147">
        <v>1725871.04</v>
      </c>
      <c r="Q69" s="147"/>
      <c r="R69" s="147"/>
      <c r="S69" s="147"/>
      <c r="T69" s="147">
        <v>1677199.98</v>
      </c>
      <c r="U69" s="147">
        <v>9483119.5600000005</v>
      </c>
      <c r="V69" s="147">
        <v>4789703.04</v>
      </c>
      <c r="W69" s="147">
        <v>4693416.5199999996</v>
      </c>
      <c r="X69" s="147">
        <v>16017869.939999999</v>
      </c>
      <c r="Y69" s="147">
        <v>16017869.939999999</v>
      </c>
      <c r="Z69" s="147">
        <v>619600</v>
      </c>
      <c r="AA69" s="147">
        <v>358146.86</v>
      </c>
      <c r="AB69" s="148"/>
      <c r="AC69" s="149"/>
      <c r="AD69" s="149"/>
      <c r="AE69" s="149"/>
      <c r="AF69" s="149"/>
    </row>
    <row r="70" spans="1:32" ht="13.5" hidden="1" customHeight="1" outlineLevel="2" x14ac:dyDescent="0.15">
      <c r="A70" s="145">
        <v>63</v>
      </c>
      <c r="B70" s="146" t="s">
        <v>303</v>
      </c>
      <c r="C70" s="146" t="s">
        <v>422</v>
      </c>
      <c r="D70" s="146" t="s">
        <v>423</v>
      </c>
      <c r="E70" s="146" t="s">
        <v>442</v>
      </c>
      <c r="F70" s="146" t="s">
        <v>443</v>
      </c>
      <c r="G70" s="147">
        <v>19975223.73</v>
      </c>
      <c r="H70" s="147">
        <v>10613723.369999999</v>
      </c>
      <c r="I70" s="147">
        <v>9361500.3599999994</v>
      </c>
      <c r="J70" s="147"/>
      <c r="K70" s="147"/>
      <c r="L70" s="147"/>
      <c r="M70" s="147">
        <v>0</v>
      </c>
      <c r="N70" s="147">
        <v>9361500.3599999994</v>
      </c>
      <c r="O70" s="147">
        <v>3465094.97</v>
      </c>
      <c r="P70" s="147">
        <v>1841099.22</v>
      </c>
      <c r="Q70" s="147"/>
      <c r="R70" s="147"/>
      <c r="S70" s="147"/>
      <c r="T70" s="147">
        <v>1623995.75</v>
      </c>
      <c r="U70" s="147">
        <v>11610591.43</v>
      </c>
      <c r="V70" s="147">
        <v>6123373.4100000001</v>
      </c>
      <c r="W70" s="147">
        <v>5487218.0199999996</v>
      </c>
      <c r="X70" s="147">
        <v>16472714.130000001</v>
      </c>
      <c r="Y70" s="147">
        <v>16472714.130000001</v>
      </c>
      <c r="Z70" s="147">
        <v>722200</v>
      </c>
      <c r="AA70" s="147">
        <v>378526.48</v>
      </c>
      <c r="AB70" s="148"/>
      <c r="AC70" s="149"/>
      <c r="AD70" s="149"/>
      <c r="AE70" s="149"/>
      <c r="AF70" s="149"/>
    </row>
    <row r="71" spans="1:32" ht="13.5" hidden="1" customHeight="1" outlineLevel="2" x14ac:dyDescent="0.15">
      <c r="A71" s="145">
        <v>64</v>
      </c>
      <c r="B71" s="146" t="s">
        <v>303</v>
      </c>
      <c r="C71" s="146" t="s">
        <v>422</v>
      </c>
      <c r="D71" s="146" t="s">
        <v>423</v>
      </c>
      <c r="E71" s="146" t="s">
        <v>444</v>
      </c>
      <c r="F71" s="146" t="s">
        <v>445</v>
      </c>
      <c r="G71" s="147">
        <v>20125928.899999999</v>
      </c>
      <c r="H71" s="147">
        <v>6792815.1600000001</v>
      </c>
      <c r="I71" s="147">
        <v>13333113.74</v>
      </c>
      <c r="J71" s="147"/>
      <c r="K71" s="147"/>
      <c r="L71" s="147"/>
      <c r="M71" s="147">
        <v>0</v>
      </c>
      <c r="N71" s="147">
        <v>13333113.74</v>
      </c>
      <c r="O71" s="147">
        <v>3479977.84</v>
      </c>
      <c r="P71" s="147">
        <v>1174473.1100000001</v>
      </c>
      <c r="Q71" s="147"/>
      <c r="R71" s="147"/>
      <c r="S71" s="147"/>
      <c r="T71" s="147">
        <v>2305504.73</v>
      </c>
      <c r="U71" s="147">
        <v>6973947.8200000003</v>
      </c>
      <c r="V71" s="147">
        <v>2317064.73</v>
      </c>
      <c r="W71" s="147">
        <v>4656883.09</v>
      </c>
      <c r="X71" s="147">
        <v>20295501.559999999</v>
      </c>
      <c r="Y71" s="147">
        <v>20150055.699999999</v>
      </c>
      <c r="Z71" s="147">
        <v>412900</v>
      </c>
      <c r="AA71" s="147">
        <v>207638.31</v>
      </c>
      <c r="AB71" s="148"/>
      <c r="AC71" s="149"/>
      <c r="AD71" s="149"/>
      <c r="AE71" s="149"/>
      <c r="AF71" s="149"/>
    </row>
    <row r="72" spans="1:32" ht="13.5" hidden="1" customHeight="1" outlineLevel="2" x14ac:dyDescent="0.15">
      <c r="A72" s="145">
        <v>65</v>
      </c>
      <c r="B72" s="146" t="s">
        <v>303</v>
      </c>
      <c r="C72" s="146" t="s">
        <v>422</v>
      </c>
      <c r="D72" s="146" t="s">
        <v>423</v>
      </c>
      <c r="E72" s="146" t="s">
        <v>446</v>
      </c>
      <c r="F72" s="146" t="s">
        <v>447</v>
      </c>
      <c r="G72" s="147">
        <v>15742856.43</v>
      </c>
      <c r="H72" s="147">
        <v>7328823.75</v>
      </c>
      <c r="I72" s="147">
        <v>8414032.6799999997</v>
      </c>
      <c r="J72" s="147"/>
      <c r="K72" s="147"/>
      <c r="L72" s="147"/>
      <c r="M72" s="147">
        <v>0</v>
      </c>
      <c r="N72" s="147">
        <v>8414032.6799999997</v>
      </c>
      <c r="O72" s="147">
        <v>2729604.7</v>
      </c>
      <c r="P72" s="147">
        <v>1271016.06</v>
      </c>
      <c r="Q72" s="147"/>
      <c r="R72" s="147"/>
      <c r="S72" s="147"/>
      <c r="T72" s="147">
        <v>1458588.64</v>
      </c>
      <c r="U72" s="147">
        <v>6785153.9199999999</v>
      </c>
      <c r="V72" s="147">
        <v>3103807.19</v>
      </c>
      <c r="W72" s="147">
        <v>3681346.73</v>
      </c>
      <c r="X72" s="147">
        <v>13553968.050000001</v>
      </c>
      <c r="Y72" s="147">
        <v>13553968.050000001</v>
      </c>
      <c r="Z72" s="147">
        <v>937000</v>
      </c>
      <c r="AA72" s="147">
        <v>210394.58</v>
      </c>
      <c r="AB72" s="148"/>
      <c r="AC72" s="149"/>
      <c r="AD72" s="149"/>
      <c r="AE72" s="149"/>
      <c r="AF72" s="149"/>
    </row>
    <row r="73" spans="1:32" ht="13.5" hidden="1" customHeight="1" outlineLevel="2" x14ac:dyDescent="0.15">
      <c r="A73" s="145">
        <v>66</v>
      </c>
      <c r="B73" s="146" t="s">
        <v>303</v>
      </c>
      <c r="C73" s="146" t="s">
        <v>422</v>
      </c>
      <c r="D73" s="146" t="s">
        <v>423</v>
      </c>
      <c r="E73" s="146" t="s">
        <v>448</v>
      </c>
      <c r="F73" s="146" t="s">
        <v>449</v>
      </c>
      <c r="G73" s="147">
        <v>58591038.729999997</v>
      </c>
      <c r="H73" s="147">
        <v>32478608.850000001</v>
      </c>
      <c r="I73" s="147">
        <v>26112429.879999999</v>
      </c>
      <c r="J73" s="147"/>
      <c r="K73" s="147"/>
      <c r="L73" s="147"/>
      <c r="M73" s="147">
        <v>0</v>
      </c>
      <c r="N73" s="147">
        <v>26112429.879999999</v>
      </c>
      <c r="O73" s="147">
        <v>10130986.630000001</v>
      </c>
      <c r="P73" s="147">
        <v>5612808.1299999999</v>
      </c>
      <c r="Q73" s="147"/>
      <c r="R73" s="147"/>
      <c r="S73" s="147"/>
      <c r="T73" s="147">
        <v>4518178.5</v>
      </c>
      <c r="U73" s="147">
        <v>58285393.549999997</v>
      </c>
      <c r="V73" s="147">
        <v>31981094.02</v>
      </c>
      <c r="W73" s="147">
        <v>26304299.530000001</v>
      </c>
      <c r="X73" s="147">
        <v>56934907.909999996</v>
      </c>
      <c r="Y73" s="147">
        <v>56777070.950000003</v>
      </c>
      <c r="Z73" s="147">
        <v>2150300</v>
      </c>
      <c r="AA73" s="147">
        <v>1714644.79</v>
      </c>
      <c r="AB73" s="148"/>
      <c r="AC73" s="149"/>
      <c r="AD73" s="149"/>
      <c r="AE73" s="149"/>
      <c r="AF73" s="149"/>
    </row>
    <row r="74" spans="1:32" ht="13.5" hidden="1" customHeight="1" outlineLevel="2" x14ac:dyDescent="0.15">
      <c r="A74" s="145">
        <v>67</v>
      </c>
      <c r="B74" s="146" t="s">
        <v>303</v>
      </c>
      <c r="C74" s="146" t="s">
        <v>422</v>
      </c>
      <c r="D74" s="146" t="s">
        <v>423</v>
      </c>
      <c r="E74" s="146" t="s">
        <v>450</v>
      </c>
      <c r="F74" s="146" t="s">
        <v>451</v>
      </c>
      <c r="G74" s="147">
        <v>14951315.380000001</v>
      </c>
      <c r="H74" s="147">
        <v>6945898.1699999999</v>
      </c>
      <c r="I74" s="147">
        <v>8005417.21</v>
      </c>
      <c r="J74" s="147"/>
      <c r="K74" s="147"/>
      <c r="L74" s="147"/>
      <c r="M74" s="147">
        <v>0</v>
      </c>
      <c r="N74" s="147">
        <v>8005417.21</v>
      </c>
      <c r="O74" s="147">
        <v>2589995.7599999998</v>
      </c>
      <c r="P74" s="147">
        <v>1203698.3500000001</v>
      </c>
      <c r="Q74" s="147"/>
      <c r="R74" s="147"/>
      <c r="S74" s="147"/>
      <c r="T74" s="147">
        <v>1386297.41</v>
      </c>
      <c r="U74" s="147">
        <v>4355827.6900000004</v>
      </c>
      <c r="V74" s="147">
        <v>2008195.48</v>
      </c>
      <c r="W74" s="147">
        <v>2347632.21</v>
      </c>
      <c r="X74" s="147">
        <v>11739346.83</v>
      </c>
      <c r="Y74" s="147">
        <v>11739346.83</v>
      </c>
      <c r="Z74" s="147">
        <v>739500</v>
      </c>
      <c r="AA74" s="147">
        <v>89954.34</v>
      </c>
      <c r="AB74" s="148"/>
      <c r="AC74" s="149"/>
      <c r="AD74" s="149"/>
      <c r="AE74" s="149"/>
      <c r="AF74" s="149"/>
    </row>
    <row r="75" spans="1:32" ht="13.5" hidden="1" customHeight="1" outlineLevel="2" x14ac:dyDescent="0.15">
      <c r="A75" s="145">
        <v>68</v>
      </c>
      <c r="B75" s="146" t="s">
        <v>303</v>
      </c>
      <c r="C75" s="146" t="s">
        <v>422</v>
      </c>
      <c r="D75" s="146" t="s">
        <v>423</v>
      </c>
      <c r="E75" s="146" t="s">
        <v>452</v>
      </c>
      <c r="F75" s="146" t="s">
        <v>453</v>
      </c>
      <c r="G75" s="147">
        <v>32266501.100000001</v>
      </c>
      <c r="H75" s="147">
        <v>15826401.67</v>
      </c>
      <c r="I75" s="147">
        <v>16440099.43</v>
      </c>
      <c r="J75" s="147"/>
      <c r="K75" s="147"/>
      <c r="L75" s="147"/>
      <c r="M75" s="147">
        <v>0</v>
      </c>
      <c r="N75" s="147">
        <v>16440099.43</v>
      </c>
      <c r="O75" s="147">
        <v>5637246.9100000001</v>
      </c>
      <c r="P75" s="147">
        <v>2764461.33</v>
      </c>
      <c r="Q75" s="147"/>
      <c r="R75" s="147"/>
      <c r="S75" s="147"/>
      <c r="T75" s="147">
        <v>2872785.58</v>
      </c>
      <c r="U75" s="147">
        <v>0</v>
      </c>
      <c r="V75" s="147">
        <v>0</v>
      </c>
      <c r="W75" s="147">
        <v>0</v>
      </c>
      <c r="X75" s="147">
        <v>19312885.010000002</v>
      </c>
      <c r="Y75" s="147">
        <v>19312885.010000002</v>
      </c>
      <c r="Z75" s="147">
        <v>2000000</v>
      </c>
      <c r="AA75" s="147">
        <v>1046376.83</v>
      </c>
      <c r="AB75" s="148"/>
      <c r="AC75" s="149"/>
      <c r="AD75" s="149"/>
      <c r="AE75" s="149"/>
      <c r="AF75" s="149"/>
    </row>
    <row r="76" spans="1:32" ht="13.5" hidden="1" customHeight="1" outlineLevel="1" x14ac:dyDescent="0.15">
      <c r="A76" s="151"/>
      <c r="B76" s="152"/>
      <c r="C76" s="153"/>
      <c r="D76" s="154" t="s">
        <v>454</v>
      </c>
      <c r="E76" s="152"/>
      <c r="F76" s="152"/>
      <c r="G76" s="155">
        <v>501507405.88000005</v>
      </c>
      <c r="H76" s="155">
        <v>266878970.68999991</v>
      </c>
      <c r="I76" s="155">
        <v>234628435.19000003</v>
      </c>
      <c r="J76" s="155"/>
      <c r="K76" s="155"/>
      <c r="L76" s="155"/>
      <c r="M76" s="155">
        <v>0</v>
      </c>
      <c r="N76" s="155">
        <v>234628435.19000003</v>
      </c>
      <c r="O76" s="155">
        <v>86901232.579999998</v>
      </c>
      <c r="P76" s="155">
        <v>46237886.539999999</v>
      </c>
      <c r="Q76" s="155"/>
      <c r="R76" s="155"/>
      <c r="S76" s="155"/>
      <c r="T76" s="155">
        <v>40663346.039999992</v>
      </c>
      <c r="U76" s="155">
        <v>503014194.73999995</v>
      </c>
      <c r="V76" s="155">
        <v>298439164.76999998</v>
      </c>
      <c r="W76" s="155">
        <v>204575029.97</v>
      </c>
      <c r="X76" s="155">
        <v>479866811.19999999</v>
      </c>
      <c r="Y76" s="155">
        <v>457089634.36999995</v>
      </c>
      <c r="Z76" s="155">
        <v>32334078.259999998</v>
      </c>
      <c r="AA76" s="155">
        <v>12179665.950000001</v>
      </c>
      <c r="AB76" s="148"/>
      <c r="AC76" s="149"/>
      <c r="AD76" s="149"/>
      <c r="AE76" s="149"/>
      <c r="AF76" s="149"/>
    </row>
    <row r="77" spans="1:32" ht="13.5" hidden="1" customHeight="1" outlineLevel="2" x14ac:dyDescent="0.15">
      <c r="A77" s="156">
        <v>69</v>
      </c>
      <c r="B77" s="157" t="s">
        <v>303</v>
      </c>
      <c r="C77" s="146" t="s">
        <v>455</v>
      </c>
      <c r="D77" s="157" t="s">
        <v>456</v>
      </c>
      <c r="E77" s="157" t="s">
        <v>457</v>
      </c>
      <c r="F77" s="157" t="s">
        <v>458</v>
      </c>
      <c r="G77" s="147">
        <v>88989682.719999999</v>
      </c>
      <c r="H77" s="147">
        <v>62830521.450000003</v>
      </c>
      <c r="I77" s="147">
        <v>26159161.27</v>
      </c>
      <c r="J77" s="147"/>
      <c r="K77" s="147"/>
      <c r="L77" s="147"/>
      <c r="M77" s="147">
        <v>0</v>
      </c>
      <c r="N77" s="147">
        <v>26159161.27</v>
      </c>
      <c r="O77" s="147">
        <v>15491025.470000001</v>
      </c>
      <c r="P77" s="147">
        <v>10934475.52</v>
      </c>
      <c r="Q77" s="147"/>
      <c r="R77" s="147"/>
      <c r="S77" s="147"/>
      <c r="T77" s="147">
        <v>4556549.95</v>
      </c>
      <c r="U77" s="147">
        <v>208020437.31</v>
      </c>
      <c r="V77" s="147">
        <v>139798978.03</v>
      </c>
      <c r="W77" s="147">
        <v>68221459.280000001</v>
      </c>
      <c r="X77" s="147">
        <v>98937170.5</v>
      </c>
      <c r="Y77" s="147">
        <v>70872877.530000001</v>
      </c>
      <c r="Z77" s="147">
        <v>14786200</v>
      </c>
      <c r="AA77" s="147">
        <v>3169272.34</v>
      </c>
      <c r="AB77" s="148"/>
      <c r="AC77" s="149"/>
      <c r="AD77" s="149"/>
      <c r="AE77" s="149"/>
      <c r="AF77" s="149"/>
    </row>
    <row r="78" spans="1:32" ht="13.5" hidden="1" customHeight="1" outlineLevel="2" x14ac:dyDescent="0.15">
      <c r="A78" s="145">
        <v>70</v>
      </c>
      <c r="B78" s="146" t="s">
        <v>303</v>
      </c>
      <c r="C78" s="146" t="s">
        <v>455</v>
      </c>
      <c r="D78" s="146" t="s">
        <v>456</v>
      </c>
      <c r="E78" s="146" t="s">
        <v>459</v>
      </c>
      <c r="F78" s="146" t="s">
        <v>460</v>
      </c>
      <c r="G78" s="147">
        <v>69570084.689999998</v>
      </c>
      <c r="H78" s="147">
        <v>45283107.869999997</v>
      </c>
      <c r="I78" s="147">
        <v>24286976.82</v>
      </c>
      <c r="J78" s="147"/>
      <c r="K78" s="147"/>
      <c r="L78" s="147"/>
      <c r="M78" s="147">
        <v>0</v>
      </c>
      <c r="N78" s="147">
        <v>24286976.82</v>
      </c>
      <c r="O78" s="147">
        <v>12110526.98</v>
      </c>
      <c r="P78" s="147">
        <v>7877055.7300000004</v>
      </c>
      <c r="Q78" s="147"/>
      <c r="R78" s="147"/>
      <c r="S78" s="147"/>
      <c r="T78" s="147">
        <v>4233471.25</v>
      </c>
      <c r="U78" s="147">
        <v>124594497.55</v>
      </c>
      <c r="V78" s="147">
        <v>79673828.400000006</v>
      </c>
      <c r="W78" s="147">
        <v>44920669.149999999</v>
      </c>
      <c r="X78" s="147">
        <v>73441117.219999999</v>
      </c>
      <c r="Y78" s="147">
        <v>56023089.149999999</v>
      </c>
      <c r="Z78" s="147">
        <v>0</v>
      </c>
      <c r="AA78" s="147">
        <v>1791438.3</v>
      </c>
      <c r="AB78" s="148"/>
      <c r="AC78" s="149"/>
      <c r="AD78" s="149"/>
      <c r="AE78" s="149"/>
      <c r="AF78" s="149"/>
    </row>
    <row r="79" spans="1:32" ht="13.5" hidden="1" customHeight="1" outlineLevel="2" x14ac:dyDescent="0.15">
      <c r="A79" s="145">
        <v>71</v>
      </c>
      <c r="B79" s="146" t="s">
        <v>303</v>
      </c>
      <c r="C79" s="146" t="s">
        <v>455</v>
      </c>
      <c r="D79" s="146" t="s">
        <v>456</v>
      </c>
      <c r="E79" s="146" t="s">
        <v>461</v>
      </c>
      <c r="F79" s="146" t="s">
        <v>462</v>
      </c>
      <c r="G79" s="147">
        <v>52739443.289999999</v>
      </c>
      <c r="H79" s="147">
        <v>24711871.739999998</v>
      </c>
      <c r="I79" s="147">
        <v>28027571.550000001</v>
      </c>
      <c r="J79" s="147"/>
      <c r="K79" s="147"/>
      <c r="L79" s="147"/>
      <c r="M79" s="147">
        <v>0</v>
      </c>
      <c r="N79" s="147">
        <v>28027571.550000001</v>
      </c>
      <c r="O79" s="147">
        <v>9192419.6799999997</v>
      </c>
      <c r="P79" s="147">
        <v>4306711.29</v>
      </c>
      <c r="Q79" s="147"/>
      <c r="R79" s="147"/>
      <c r="S79" s="147"/>
      <c r="T79" s="147">
        <v>4885708.3899999997</v>
      </c>
      <c r="U79" s="147">
        <v>18492165.050000001</v>
      </c>
      <c r="V79" s="147">
        <v>8594615.9700000007</v>
      </c>
      <c r="W79" s="147">
        <v>9897549.0800000001</v>
      </c>
      <c r="X79" s="147">
        <v>42810829.020000003</v>
      </c>
      <c r="Y79" s="147">
        <v>42810829.020000003</v>
      </c>
      <c r="Z79" s="147">
        <v>0</v>
      </c>
      <c r="AA79" s="147">
        <v>1034603.47</v>
      </c>
      <c r="AB79" s="148"/>
      <c r="AC79" s="149"/>
      <c r="AD79" s="149"/>
      <c r="AE79" s="149"/>
      <c r="AF79" s="149"/>
    </row>
    <row r="80" spans="1:32" ht="13.5" hidden="1" customHeight="1" outlineLevel="2" x14ac:dyDescent="0.15">
      <c r="A80" s="145">
        <v>72</v>
      </c>
      <c r="B80" s="146" t="s">
        <v>303</v>
      </c>
      <c r="C80" s="146" t="s">
        <v>455</v>
      </c>
      <c r="D80" s="146" t="s">
        <v>456</v>
      </c>
      <c r="E80" s="146" t="s">
        <v>463</v>
      </c>
      <c r="F80" s="146" t="s">
        <v>464</v>
      </c>
      <c r="G80" s="147">
        <v>25158805.239999998</v>
      </c>
      <c r="H80" s="147">
        <v>13053286.24</v>
      </c>
      <c r="I80" s="147">
        <v>12105519</v>
      </c>
      <c r="J80" s="147"/>
      <c r="K80" s="147"/>
      <c r="L80" s="147"/>
      <c r="M80" s="147">
        <v>0</v>
      </c>
      <c r="N80" s="147">
        <v>12105519</v>
      </c>
      <c r="O80" s="147">
        <v>4402987.75</v>
      </c>
      <c r="P80" s="147">
        <v>2283411.2999999998</v>
      </c>
      <c r="Q80" s="147"/>
      <c r="R80" s="147"/>
      <c r="S80" s="147"/>
      <c r="T80" s="147">
        <v>2119576.4500000002</v>
      </c>
      <c r="U80" s="147">
        <v>11998312.09</v>
      </c>
      <c r="V80" s="147">
        <v>6164350.46</v>
      </c>
      <c r="W80" s="147">
        <v>5833961.6299999999</v>
      </c>
      <c r="X80" s="147">
        <v>20059057.079999998</v>
      </c>
      <c r="Y80" s="147">
        <v>20059057.079999998</v>
      </c>
      <c r="Z80" s="147">
        <v>925200</v>
      </c>
      <c r="AA80" s="147">
        <v>446716.32</v>
      </c>
      <c r="AB80" s="148"/>
      <c r="AC80" s="149"/>
      <c r="AD80" s="149"/>
      <c r="AE80" s="149"/>
      <c r="AF80" s="149"/>
    </row>
    <row r="81" spans="1:32" ht="13.5" hidden="1" customHeight="1" outlineLevel="2" x14ac:dyDescent="0.15">
      <c r="A81" s="145">
        <v>73</v>
      </c>
      <c r="B81" s="146" t="s">
        <v>303</v>
      </c>
      <c r="C81" s="146" t="s">
        <v>455</v>
      </c>
      <c r="D81" s="146" t="s">
        <v>456</v>
      </c>
      <c r="E81" s="146" t="s">
        <v>465</v>
      </c>
      <c r="F81" s="146" t="s">
        <v>466</v>
      </c>
      <c r="G81" s="147">
        <v>66470122.600000001</v>
      </c>
      <c r="H81" s="147">
        <v>35067011.18</v>
      </c>
      <c r="I81" s="147">
        <v>31403111.420000002</v>
      </c>
      <c r="J81" s="147"/>
      <c r="K81" s="147"/>
      <c r="L81" s="147"/>
      <c r="M81" s="147">
        <v>0</v>
      </c>
      <c r="N81" s="147">
        <v>31403111.420000002</v>
      </c>
      <c r="O81" s="147">
        <v>11593086.560000001</v>
      </c>
      <c r="P81" s="147">
        <v>6113275.1699999999</v>
      </c>
      <c r="Q81" s="147"/>
      <c r="R81" s="147"/>
      <c r="S81" s="147"/>
      <c r="T81" s="147">
        <v>5479811.3899999997</v>
      </c>
      <c r="U81" s="147">
        <v>21985535.329999998</v>
      </c>
      <c r="V81" s="147">
        <v>11520361.65</v>
      </c>
      <c r="W81" s="147">
        <v>10465173.68</v>
      </c>
      <c r="X81" s="147">
        <v>47348096.490000002</v>
      </c>
      <c r="Y81" s="147">
        <v>47348096.490000002</v>
      </c>
      <c r="Z81" s="147">
        <v>5398200</v>
      </c>
      <c r="AA81" s="147">
        <v>1574897.33</v>
      </c>
      <c r="AB81" s="148"/>
      <c r="AC81" s="149"/>
      <c r="AD81" s="149"/>
      <c r="AE81" s="149"/>
      <c r="AF81" s="149"/>
    </row>
    <row r="82" spans="1:32" ht="13.5" hidden="1" customHeight="1" outlineLevel="2" x14ac:dyDescent="0.15">
      <c r="A82" s="145">
        <v>74</v>
      </c>
      <c r="B82" s="146" t="s">
        <v>303</v>
      </c>
      <c r="C82" s="146" t="s">
        <v>455</v>
      </c>
      <c r="D82" s="146" t="s">
        <v>456</v>
      </c>
      <c r="E82" s="146" t="s">
        <v>467</v>
      </c>
      <c r="F82" s="146" t="s">
        <v>468</v>
      </c>
      <c r="G82" s="147">
        <v>52510667.609999999</v>
      </c>
      <c r="H82" s="147">
        <v>22530734.579999998</v>
      </c>
      <c r="I82" s="147">
        <v>29979933.030000001</v>
      </c>
      <c r="J82" s="147"/>
      <c r="K82" s="147"/>
      <c r="L82" s="147"/>
      <c r="M82" s="147">
        <v>0</v>
      </c>
      <c r="N82" s="147">
        <v>29979933.030000001</v>
      </c>
      <c r="O82" s="147">
        <v>9140880.8800000008</v>
      </c>
      <c r="P82" s="147">
        <v>3920404.89</v>
      </c>
      <c r="Q82" s="147"/>
      <c r="R82" s="147"/>
      <c r="S82" s="147"/>
      <c r="T82" s="147">
        <v>5220475.99</v>
      </c>
      <c r="U82" s="147">
        <v>21704914.66</v>
      </c>
      <c r="V82" s="147">
        <v>9221334.5299999993</v>
      </c>
      <c r="W82" s="147">
        <v>12483580.130000001</v>
      </c>
      <c r="X82" s="147">
        <v>47683989.149999999</v>
      </c>
      <c r="Y82" s="147">
        <v>46566653.479999997</v>
      </c>
      <c r="Z82" s="147">
        <v>0</v>
      </c>
      <c r="AA82" s="147">
        <v>1053911.77</v>
      </c>
      <c r="AB82" s="148"/>
      <c r="AC82" s="149"/>
      <c r="AD82" s="149"/>
      <c r="AE82" s="149"/>
      <c r="AF82" s="149"/>
    </row>
    <row r="83" spans="1:32" ht="13.5" hidden="1" customHeight="1" outlineLevel="2" x14ac:dyDescent="0.15">
      <c r="A83" s="145">
        <v>75</v>
      </c>
      <c r="B83" s="146" t="s">
        <v>303</v>
      </c>
      <c r="C83" s="146" t="s">
        <v>455</v>
      </c>
      <c r="D83" s="146" t="s">
        <v>456</v>
      </c>
      <c r="E83" s="146" t="s">
        <v>469</v>
      </c>
      <c r="F83" s="146" t="s">
        <v>470</v>
      </c>
      <c r="G83" s="147">
        <v>37752548.479999997</v>
      </c>
      <c r="H83" s="147">
        <v>21891656.82</v>
      </c>
      <c r="I83" s="147">
        <v>15860891.66</v>
      </c>
      <c r="J83" s="147"/>
      <c r="K83" s="147"/>
      <c r="L83" s="147"/>
      <c r="M83" s="147">
        <v>0</v>
      </c>
      <c r="N83" s="147">
        <v>15860891.66</v>
      </c>
      <c r="O83" s="147">
        <v>6593448.5300000003</v>
      </c>
      <c r="P83" s="147">
        <v>3824251.33</v>
      </c>
      <c r="Q83" s="147"/>
      <c r="R83" s="147"/>
      <c r="S83" s="147"/>
      <c r="T83" s="147">
        <v>2769197.2</v>
      </c>
      <c r="U83" s="147">
        <v>11494442.619999999</v>
      </c>
      <c r="V83" s="147">
        <v>6610814.8499999996</v>
      </c>
      <c r="W83" s="147">
        <v>4883627.7699999996</v>
      </c>
      <c r="X83" s="147">
        <v>23513716.629999999</v>
      </c>
      <c r="Y83" s="147">
        <v>23513716.629999999</v>
      </c>
      <c r="Z83" s="147">
        <v>0</v>
      </c>
      <c r="AA83" s="147">
        <v>845924.04</v>
      </c>
      <c r="AB83" s="148"/>
      <c r="AC83" s="149"/>
      <c r="AD83" s="149"/>
      <c r="AE83" s="149"/>
      <c r="AF83" s="149"/>
    </row>
    <row r="84" spans="1:32" ht="13.5" hidden="1" customHeight="1" outlineLevel="2" x14ac:dyDescent="0.15">
      <c r="A84" s="145">
        <v>76</v>
      </c>
      <c r="B84" s="146" t="s">
        <v>303</v>
      </c>
      <c r="C84" s="146" t="s">
        <v>455</v>
      </c>
      <c r="D84" s="146" t="s">
        <v>456</v>
      </c>
      <c r="E84" s="146" t="s">
        <v>471</v>
      </c>
      <c r="F84" s="146" t="s">
        <v>472</v>
      </c>
      <c r="G84" s="147">
        <v>34430044.93</v>
      </c>
      <c r="H84" s="147">
        <v>10693244.25</v>
      </c>
      <c r="I84" s="147">
        <v>23736800.68</v>
      </c>
      <c r="J84" s="147"/>
      <c r="K84" s="147"/>
      <c r="L84" s="147"/>
      <c r="M84" s="147">
        <v>0</v>
      </c>
      <c r="N84" s="147">
        <v>23736800.68</v>
      </c>
      <c r="O84" s="147">
        <v>5993466.7400000002</v>
      </c>
      <c r="P84" s="147">
        <v>1861932.75</v>
      </c>
      <c r="Q84" s="147"/>
      <c r="R84" s="147"/>
      <c r="S84" s="147"/>
      <c r="T84" s="147">
        <v>4131533.99</v>
      </c>
      <c r="U84" s="147">
        <v>0</v>
      </c>
      <c r="V84" s="147">
        <v>0</v>
      </c>
      <c r="W84" s="147">
        <v>0</v>
      </c>
      <c r="X84" s="147">
        <v>27868334.670000002</v>
      </c>
      <c r="Y84" s="147">
        <v>21258802.399999999</v>
      </c>
      <c r="Z84" s="147">
        <v>0</v>
      </c>
      <c r="AA84" s="147">
        <v>677399.78</v>
      </c>
      <c r="AB84" s="148"/>
      <c r="AC84" s="149"/>
      <c r="AD84" s="149"/>
      <c r="AE84" s="149"/>
      <c r="AF84" s="149"/>
    </row>
    <row r="85" spans="1:32" ht="13.5" hidden="1" customHeight="1" outlineLevel="2" x14ac:dyDescent="0.15">
      <c r="A85" s="145">
        <v>77</v>
      </c>
      <c r="B85" s="146" t="s">
        <v>303</v>
      </c>
      <c r="C85" s="146" t="s">
        <v>455</v>
      </c>
      <c r="D85" s="146" t="s">
        <v>456</v>
      </c>
      <c r="E85" s="146" t="s">
        <v>473</v>
      </c>
      <c r="F85" s="146" t="s">
        <v>474</v>
      </c>
      <c r="G85" s="147">
        <v>24691318.690000001</v>
      </c>
      <c r="H85" s="147">
        <v>7273079.3700000001</v>
      </c>
      <c r="I85" s="147">
        <v>17418239.32</v>
      </c>
      <c r="J85" s="147"/>
      <c r="K85" s="147"/>
      <c r="L85" s="147"/>
      <c r="M85" s="147">
        <v>0</v>
      </c>
      <c r="N85" s="147">
        <v>17418239.32</v>
      </c>
      <c r="O85" s="147">
        <v>4298181.9400000004</v>
      </c>
      <c r="P85" s="147">
        <v>1266405.6299999999</v>
      </c>
      <c r="Q85" s="147"/>
      <c r="R85" s="147"/>
      <c r="S85" s="147"/>
      <c r="T85" s="147">
        <v>3031776.31</v>
      </c>
      <c r="U85" s="147">
        <v>0</v>
      </c>
      <c r="V85" s="147">
        <v>0</v>
      </c>
      <c r="W85" s="147">
        <v>0</v>
      </c>
      <c r="X85" s="147">
        <v>20450015.629999999</v>
      </c>
      <c r="Y85" s="147">
        <v>14649210.67</v>
      </c>
      <c r="Z85" s="147">
        <v>0</v>
      </c>
      <c r="AA85" s="147">
        <v>432150.41</v>
      </c>
      <c r="AB85" s="148"/>
      <c r="AC85" s="149"/>
      <c r="AD85" s="149"/>
      <c r="AE85" s="149"/>
      <c r="AF85" s="149"/>
    </row>
    <row r="86" spans="1:32" ht="13.5" hidden="1" customHeight="1" outlineLevel="1" x14ac:dyDescent="0.15">
      <c r="A86" s="151"/>
      <c r="B86" s="152"/>
      <c r="C86" s="153"/>
      <c r="D86" s="154" t="s">
        <v>475</v>
      </c>
      <c r="E86" s="152"/>
      <c r="F86" s="152"/>
      <c r="G86" s="155">
        <v>452312718.25000006</v>
      </c>
      <c r="H86" s="155">
        <v>243334513.5</v>
      </c>
      <c r="I86" s="155">
        <v>208978204.75</v>
      </c>
      <c r="J86" s="155"/>
      <c r="K86" s="155"/>
      <c r="L86" s="155"/>
      <c r="M86" s="155">
        <v>0</v>
      </c>
      <c r="N86" s="155">
        <v>208978204.75</v>
      </c>
      <c r="O86" s="155">
        <v>78816024.530000001</v>
      </c>
      <c r="P86" s="155">
        <v>42387923.609999999</v>
      </c>
      <c r="Q86" s="155"/>
      <c r="R86" s="155"/>
      <c r="S86" s="155"/>
      <c r="T86" s="155">
        <v>36428100.920000002</v>
      </c>
      <c r="U86" s="155">
        <v>418290304.61000001</v>
      </c>
      <c r="V86" s="155">
        <v>261584283.89000002</v>
      </c>
      <c r="W86" s="155">
        <v>156706020.72</v>
      </c>
      <c r="X86" s="155">
        <v>402112326.38999999</v>
      </c>
      <c r="Y86" s="155">
        <v>343102332.45000005</v>
      </c>
      <c r="Z86" s="155">
        <v>21109600</v>
      </c>
      <c r="AA86" s="155">
        <v>11026313.76</v>
      </c>
      <c r="AB86" s="148"/>
      <c r="AC86" s="149"/>
      <c r="AD86" s="149"/>
      <c r="AE86" s="149"/>
      <c r="AF86" s="149"/>
    </row>
    <row r="87" spans="1:32" ht="13.5" hidden="1" customHeight="1" outlineLevel="2" x14ac:dyDescent="0.15">
      <c r="A87" s="156">
        <v>78</v>
      </c>
      <c r="B87" s="157" t="s">
        <v>303</v>
      </c>
      <c r="C87" s="146" t="s">
        <v>476</v>
      </c>
      <c r="D87" s="157" t="s">
        <v>477</v>
      </c>
      <c r="E87" s="157" t="s">
        <v>478</v>
      </c>
      <c r="F87" s="157" t="s">
        <v>479</v>
      </c>
      <c r="G87" s="147">
        <v>153957858.43000001</v>
      </c>
      <c r="H87" s="147">
        <v>72162391.459999993</v>
      </c>
      <c r="I87" s="147">
        <v>81795466.969999999</v>
      </c>
      <c r="J87" s="147"/>
      <c r="K87" s="147"/>
      <c r="L87" s="147"/>
      <c r="M87" s="147">
        <v>0</v>
      </c>
      <c r="N87" s="147">
        <v>81795466.969999999</v>
      </c>
      <c r="O87" s="147">
        <v>26914496.420000002</v>
      </c>
      <c r="P87" s="147">
        <v>12603705.359999999</v>
      </c>
      <c r="Q87" s="147"/>
      <c r="R87" s="147"/>
      <c r="S87" s="147"/>
      <c r="T87" s="147">
        <v>14310791.060000001</v>
      </c>
      <c r="U87" s="147">
        <v>739087886.13</v>
      </c>
      <c r="V87" s="147">
        <v>327119699.18000001</v>
      </c>
      <c r="W87" s="147">
        <v>411968186.94999999</v>
      </c>
      <c r="X87" s="147">
        <v>508074444.98000002</v>
      </c>
      <c r="Y87" s="147">
        <v>440127344.00999999</v>
      </c>
      <c r="Z87" s="147">
        <v>0</v>
      </c>
      <c r="AA87" s="147">
        <v>6536213.6500000004</v>
      </c>
      <c r="AB87" s="148"/>
      <c r="AC87" s="149"/>
      <c r="AD87" s="149"/>
      <c r="AE87" s="149"/>
      <c r="AF87" s="149"/>
    </row>
    <row r="88" spans="1:32" ht="13.5" hidden="1" customHeight="1" outlineLevel="2" x14ac:dyDescent="0.15">
      <c r="A88" s="145">
        <v>79</v>
      </c>
      <c r="B88" s="146" t="s">
        <v>303</v>
      </c>
      <c r="C88" s="146" t="s">
        <v>476</v>
      </c>
      <c r="D88" s="146" t="s">
        <v>477</v>
      </c>
      <c r="E88" s="146" t="s">
        <v>480</v>
      </c>
      <c r="F88" s="146" t="s">
        <v>481</v>
      </c>
      <c r="G88" s="147">
        <v>74529245.689999998</v>
      </c>
      <c r="H88" s="147">
        <v>28923932.809999999</v>
      </c>
      <c r="I88" s="147">
        <v>45605312.880000003</v>
      </c>
      <c r="J88" s="147"/>
      <c r="K88" s="147"/>
      <c r="L88" s="147"/>
      <c r="M88" s="147">
        <v>0</v>
      </c>
      <c r="N88" s="147">
        <v>45605312.880000003</v>
      </c>
      <c r="O88" s="147">
        <v>13029001.17</v>
      </c>
      <c r="P88" s="147">
        <v>5056955.24</v>
      </c>
      <c r="Q88" s="147"/>
      <c r="R88" s="147"/>
      <c r="S88" s="147"/>
      <c r="T88" s="147">
        <v>7972045.9299999997</v>
      </c>
      <c r="U88" s="147">
        <v>21006437.559999999</v>
      </c>
      <c r="V88" s="147">
        <v>8090286.9500000002</v>
      </c>
      <c r="W88" s="147">
        <v>12916150.609999999</v>
      </c>
      <c r="X88" s="147">
        <v>66493509.420000002</v>
      </c>
      <c r="Y88" s="147">
        <v>65387518.159999996</v>
      </c>
      <c r="Z88" s="147">
        <v>0</v>
      </c>
      <c r="AA88" s="147">
        <v>1892419.27</v>
      </c>
      <c r="AB88" s="148"/>
      <c r="AC88" s="149"/>
      <c r="AD88" s="149"/>
      <c r="AE88" s="149"/>
      <c r="AF88" s="149"/>
    </row>
    <row r="89" spans="1:32" ht="13.5" hidden="1" customHeight="1" outlineLevel="2" x14ac:dyDescent="0.15">
      <c r="A89" s="145">
        <v>80</v>
      </c>
      <c r="B89" s="146" t="s">
        <v>303</v>
      </c>
      <c r="C89" s="146" t="s">
        <v>476</v>
      </c>
      <c r="D89" s="146" t="s">
        <v>477</v>
      </c>
      <c r="E89" s="146" t="s">
        <v>482</v>
      </c>
      <c r="F89" s="146" t="s">
        <v>483</v>
      </c>
      <c r="G89" s="147">
        <v>94953321.299999997</v>
      </c>
      <c r="H89" s="147">
        <v>38380447.350000001</v>
      </c>
      <c r="I89" s="147">
        <v>56572873.950000003</v>
      </c>
      <c r="J89" s="147"/>
      <c r="K89" s="147"/>
      <c r="L89" s="147"/>
      <c r="M89" s="147">
        <v>0</v>
      </c>
      <c r="N89" s="147">
        <v>56572873.950000003</v>
      </c>
      <c r="O89" s="147">
        <v>16599482.82</v>
      </c>
      <c r="P89" s="147">
        <v>6706329.8399999999</v>
      </c>
      <c r="Q89" s="147"/>
      <c r="R89" s="147"/>
      <c r="S89" s="147"/>
      <c r="T89" s="147">
        <v>9893152.9800000004</v>
      </c>
      <c r="U89" s="147">
        <v>47574828.789999999</v>
      </c>
      <c r="V89" s="147">
        <v>18966038.809999999</v>
      </c>
      <c r="W89" s="147">
        <v>28608789.98</v>
      </c>
      <c r="X89" s="147">
        <v>95074816.909999996</v>
      </c>
      <c r="Y89" s="147">
        <v>92883667.030000001</v>
      </c>
      <c r="Z89" s="147">
        <v>0</v>
      </c>
      <c r="AA89" s="147">
        <v>3121993.79</v>
      </c>
      <c r="AB89" s="148"/>
      <c r="AC89" s="149"/>
      <c r="AD89" s="149"/>
      <c r="AE89" s="149"/>
      <c r="AF89" s="149"/>
    </row>
    <row r="90" spans="1:32" ht="13.5" hidden="1" customHeight="1" outlineLevel="2" x14ac:dyDescent="0.15">
      <c r="A90" s="145">
        <v>81</v>
      </c>
      <c r="B90" s="146" t="s">
        <v>303</v>
      </c>
      <c r="C90" s="146" t="s">
        <v>476</v>
      </c>
      <c r="D90" s="146" t="s">
        <v>477</v>
      </c>
      <c r="E90" s="146" t="s">
        <v>484</v>
      </c>
      <c r="F90" s="146" t="s">
        <v>485</v>
      </c>
      <c r="G90" s="147">
        <v>31961474.739999998</v>
      </c>
      <c r="H90" s="147">
        <v>14308215.82</v>
      </c>
      <c r="I90" s="147">
        <v>17653258.920000002</v>
      </c>
      <c r="J90" s="147"/>
      <c r="K90" s="147"/>
      <c r="L90" s="147"/>
      <c r="M90" s="147">
        <v>0</v>
      </c>
      <c r="N90" s="147">
        <v>17653258.920000002</v>
      </c>
      <c r="O90" s="147">
        <v>5601399.54</v>
      </c>
      <c r="P90" s="147">
        <v>2508687.34</v>
      </c>
      <c r="Q90" s="147"/>
      <c r="R90" s="147"/>
      <c r="S90" s="147"/>
      <c r="T90" s="147">
        <v>3092712.2</v>
      </c>
      <c r="U90" s="147">
        <v>13783210.27</v>
      </c>
      <c r="V90" s="147">
        <v>6072579.8399999999</v>
      </c>
      <c r="W90" s="147">
        <v>7710630.4299999997</v>
      </c>
      <c r="X90" s="147">
        <v>28456601.550000001</v>
      </c>
      <c r="Y90" s="147">
        <v>28456601.550000001</v>
      </c>
      <c r="Z90" s="147">
        <v>1589000</v>
      </c>
      <c r="AA90" s="147">
        <v>634780.93000000005</v>
      </c>
      <c r="AB90" s="148"/>
      <c r="AC90" s="149"/>
      <c r="AD90" s="149"/>
      <c r="AE90" s="149"/>
      <c r="AF90" s="149"/>
    </row>
    <row r="91" spans="1:32" ht="13.5" hidden="1" customHeight="1" outlineLevel="2" x14ac:dyDescent="0.15">
      <c r="A91" s="145">
        <v>82</v>
      </c>
      <c r="B91" s="146" t="s">
        <v>303</v>
      </c>
      <c r="C91" s="146" t="s">
        <v>476</v>
      </c>
      <c r="D91" s="146" t="s">
        <v>477</v>
      </c>
      <c r="E91" s="146" t="s">
        <v>486</v>
      </c>
      <c r="F91" s="146" t="s">
        <v>487</v>
      </c>
      <c r="G91" s="147">
        <v>94611179.939999998</v>
      </c>
      <c r="H91" s="147">
        <v>38008288.859999999</v>
      </c>
      <c r="I91" s="147">
        <v>56602891.079999998</v>
      </c>
      <c r="J91" s="147"/>
      <c r="K91" s="147"/>
      <c r="L91" s="147"/>
      <c r="M91" s="147">
        <v>0</v>
      </c>
      <c r="N91" s="147">
        <v>56602891.079999998</v>
      </c>
      <c r="O91" s="147">
        <v>16600440.890000001</v>
      </c>
      <c r="P91" s="147">
        <v>6671297.3099999996</v>
      </c>
      <c r="Q91" s="147"/>
      <c r="R91" s="147"/>
      <c r="S91" s="147"/>
      <c r="T91" s="147">
        <v>9929143.5800000001</v>
      </c>
      <c r="U91" s="147">
        <v>62662669.609999999</v>
      </c>
      <c r="V91" s="147">
        <v>24958172.829999998</v>
      </c>
      <c r="W91" s="147">
        <v>37704496.780000001</v>
      </c>
      <c r="X91" s="147">
        <v>104236531.44</v>
      </c>
      <c r="Y91" s="147">
        <v>104236531.44</v>
      </c>
      <c r="Z91" s="147">
        <v>0</v>
      </c>
      <c r="AA91" s="147">
        <v>2392915.4500000002</v>
      </c>
      <c r="AB91" s="148"/>
      <c r="AC91" s="149"/>
      <c r="AD91" s="149"/>
      <c r="AE91" s="149"/>
      <c r="AF91" s="149"/>
    </row>
    <row r="92" spans="1:32" ht="13.5" hidden="1" customHeight="1" outlineLevel="2" x14ac:dyDescent="0.15">
      <c r="A92" s="145">
        <v>83</v>
      </c>
      <c r="B92" s="146" t="s">
        <v>303</v>
      </c>
      <c r="C92" s="146" t="s">
        <v>476</v>
      </c>
      <c r="D92" s="146" t="s">
        <v>477</v>
      </c>
      <c r="E92" s="146" t="s">
        <v>488</v>
      </c>
      <c r="F92" s="146" t="s">
        <v>489</v>
      </c>
      <c r="G92" s="147">
        <v>51896255.719999999</v>
      </c>
      <c r="H92" s="147">
        <v>24418461.18</v>
      </c>
      <c r="I92" s="147">
        <v>27477794.539999999</v>
      </c>
      <c r="J92" s="147"/>
      <c r="K92" s="147"/>
      <c r="L92" s="147"/>
      <c r="M92" s="147">
        <v>0</v>
      </c>
      <c r="N92" s="147">
        <v>27477794.539999999</v>
      </c>
      <c r="O92" s="147">
        <v>9074565.7300000004</v>
      </c>
      <c r="P92" s="147">
        <v>4269951.4400000004</v>
      </c>
      <c r="Q92" s="147"/>
      <c r="R92" s="147"/>
      <c r="S92" s="147"/>
      <c r="T92" s="147">
        <v>4804614.29</v>
      </c>
      <c r="U92" s="147">
        <v>12595461.34</v>
      </c>
      <c r="V92" s="147">
        <v>5830192.3799999999</v>
      </c>
      <c r="W92" s="147">
        <v>6765268.96</v>
      </c>
      <c r="X92" s="147">
        <v>39047677.789999999</v>
      </c>
      <c r="Y92" s="147">
        <v>39047677.789999999</v>
      </c>
      <c r="Z92" s="147">
        <v>257400</v>
      </c>
      <c r="AA92" s="147">
        <v>1026601.86</v>
      </c>
      <c r="AB92" s="148"/>
      <c r="AC92" s="149"/>
      <c r="AD92" s="149"/>
      <c r="AE92" s="149"/>
      <c r="AF92" s="149"/>
    </row>
    <row r="93" spans="1:32" ht="13.5" hidden="1" customHeight="1" outlineLevel="2" x14ac:dyDescent="0.15">
      <c r="A93" s="145">
        <v>84</v>
      </c>
      <c r="B93" s="146" t="s">
        <v>303</v>
      </c>
      <c r="C93" s="146" t="s">
        <v>476</v>
      </c>
      <c r="D93" s="146" t="s">
        <v>477</v>
      </c>
      <c r="E93" s="146" t="s">
        <v>490</v>
      </c>
      <c r="F93" s="146" t="s">
        <v>491</v>
      </c>
      <c r="G93" s="147">
        <v>71802731.510000005</v>
      </c>
      <c r="H93" s="147">
        <v>33672176.700000003</v>
      </c>
      <c r="I93" s="147">
        <v>38130554.810000002</v>
      </c>
      <c r="J93" s="147"/>
      <c r="K93" s="147"/>
      <c r="L93" s="147"/>
      <c r="M93" s="147">
        <v>0</v>
      </c>
      <c r="N93" s="147">
        <v>38130554.810000002</v>
      </c>
      <c r="O93" s="147">
        <v>12552359.33</v>
      </c>
      <c r="P93" s="147">
        <v>5887257.4199999999</v>
      </c>
      <c r="Q93" s="147"/>
      <c r="R93" s="147"/>
      <c r="S93" s="147"/>
      <c r="T93" s="147">
        <v>6665101.9100000001</v>
      </c>
      <c r="U93" s="147">
        <v>28320287.34</v>
      </c>
      <c r="V93" s="147">
        <v>12864941.880000001</v>
      </c>
      <c r="W93" s="147">
        <v>15455345.460000001</v>
      </c>
      <c r="X93" s="147">
        <v>60251002.18</v>
      </c>
      <c r="Y93" s="147">
        <v>52479347.869999997</v>
      </c>
      <c r="Z93" s="147">
        <v>0</v>
      </c>
      <c r="AA93" s="147">
        <v>1715880.7</v>
      </c>
      <c r="AB93" s="148"/>
      <c r="AC93" s="149"/>
      <c r="AD93" s="149"/>
      <c r="AE93" s="149"/>
      <c r="AF93" s="149"/>
    </row>
    <row r="94" spans="1:32" ht="13.5" hidden="1" customHeight="1" outlineLevel="2" x14ac:dyDescent="0.15">
      <c r="A94" s="145">
        <v>85</v>
      </c>
      <c r="B94" s="146" t="s">
        <v>303</v>
      </c>
      <c r="C94" s="146" t="s">
        <v>476</v>
      </c>
      <c r="D94" s="146" t="s">
        <v>477</v>
      </c>
      <c r="E94" s="146" t="s">
        <v>492</v>
      </c>
      <c r="F94" s="146" t="s">
        <v>493</v>
      </c>
      <c r="G94" s="147">
        <v>75083219.579999998</v>
      </c>
      <c r="H94" s="147">
        <v>25998401.449999999</v>
      </c>
      <c r="I94" s="147">
        <v>49084818.130000003</v>
      </c>
      <c r="J94" s="147"/>
      <c r="K94" s="147"/>
      <c r="L94" s="147"/>
      <c r="M94" s="147">
        <v>0</v>
      </c>
      <c r="N94" s="147">
        <v>49084818.130000003</v>
      </c>
      <c r="O94" s="147">
        <v>13125845.380000001</v>
      </c>
      <c r="P94" s="147">
        <v>4545497.24</v>
      </c>
      <c r="Q94" s="147"/>
      <c r="R94" s="147"/>
      <c r="S94" s="147"/>
      <c r="T94" s="147">
        <v>8580348.1400000006</v>
      </c>
      <c r="U94" s="147">
        <v>22919325.18</v>
      </c>
      <c r="V94" s="147">
        <v>7847125.3099999996</v>
      </c>
      <c r="W94" s="147">
        <v>15072199.869999999</v>
      </c>
      <c r="X94" s="147">
        <v>72737366.140000001</v>
      </c>
      <c r="Y94" s="147">
        <v>64226688.789999999</v>
      </c>
      <c r="Z94" s="147">
        <v>0</v>
      </c>
      <c r="AA94" s="147">
        <v>1219796.23</v>
      </c>
      <c r="AB94" s="148"/>
      <c r="AC94" s="149"/>
      <c r="AD94" s="149"/>
      <c r="AE94" s="149"/>
      <c r="AF94" s="149"/>
    </row>
    <row r="95" spans="1:32" ht="13.5" hidden="1" customHeight="1" outlineLevel="2" x14ac:dyDescent="0.15">
      <c r="A95" s="145">
        <v>86</v>
      </c>
      <c r="B95" s="146" t="s">
        <v>303</v>
      </c>
      <c r="C95" s="146" t="s">
        <v>476</v>
      </c>
      <c r="D95" s="146" t="s">
        <v>477</v>
      </c>
      <c r="E95" s="146" t="s">
        <v>494</v>
      </c>
      <c r="F95" s="146" t="s">
        <v>495</v>
      </c>
      <c r="G95" s="147">
        <v>64998948.07</v>
      </c>
      <c r="H95" s="147">
        <v>24281685.199999999</v>
      </c>
      <c r="I95" s="147">
        <v>40717262.869999997</v>
      </c>
      <c r="J95" s="147"/>
      <c r="K95" s="147"/>
      <c r="L95" s="147"/>
      <c r="M95" s="147">
        <v>0</v>
      </c>
      <c r="N95" s="147">
        <v>40717262.869999997</v>
      </c>
      <c r="O95" s="147">
        <v>11362940.310000001</v>
      </c>
      <c r="P95" s="147">
        <v>4245914.41</v>
      </c>
      <c r="Q95" s="147"/>
      <c r="R95" s="147"/>
      <c r="S95" s="147"/>
      <c r="T95" s="147">
        <v>7117025.9000000004</v>
      </c>
      <c r="U95" s="147">
        <v>27284823.890000001</v>
      </c>
      <c r="V95" s="147">
        <v>10106744.390000001</v>
      </c>
      <c r="W95" s="147">
        <v>17178079.5</v>
      </c>
      <c r="X95" s="147">
        <v>65012368.270000003</v>
      </c>
      <c r="Y95" s="147">
        <v>59610043.590000004</v>
      </c>
      <c r="Z95" s="147">
        <v>0</v>
      </c>
      <c r="AA95" s="147">
        <v>1330810.3999999999</v>
      </c>
      <c r="AB95" s="148"/>
      <c r="AC95" s="149"/>
      <c r="AD95" s="149"/>
      <c r="AE95" s="149"/>
      <c r="AF95" s="149"/>
    </row>
    <row r="96" spans="1:32" ht="13.5" hidden="1" customHeight="1" outlineLevel="2" x14ac:dyDescent="0.15">
      <c r="A96" s="145">
        <v>87</v>
      </c>
      <c r="B96" s="146" t="s">
        <v>303</v>
      </c>
      <c r="C96" s="146" t="s">
        <v>476</v>
      </c>
      <c r="D96" s="146" t="s">
        <v>477</v>
      </c>
      <c r="E96" s="146" t="s">
        <v>496</v>
      </c>
      <c r="F96" s="146" t="s">
        <v>497</v>
      </c>
      <c r="G96" s="147">
        <v>45532751.229999997</v>
      </c>
      <c r="H96" s="147">
        <v>19205115.739999998</v>
      </c>
      <c r="I96" s="147">
        <v>26327635.489999998</v>
      </c>
      <c r="J96" s="147"/>
      <c r="K96" s="147"/>
      <c r="L96" s="147"/>
      <c r="M96" s="147">
        <v>0</v>
      </c>
      <c r="N96" s="147">
        <v>26327635.489999998</v>
      </c>
      <c r="O96" s="147">
        <v>7959912.4299999997</v>
      </c>
      <c r="P96" s="147">
        <v>3357268.58</v>
      </c>
      <c r="Q96" s="147"/>
      <c r="R96" s="147"/>
      <c r="S96" s="147"/>
      <c r="T96" s="147">
        <v>4602643.8499999996</v>
      </c>
      <c r="U96" s="147">
        <v>16810217.120000001</v>
      </c>
      <c r="V96" s="147">
        <v>7043158.6799999997</v>
      </c>
      <c r="W96" s="147">
        <v>9767058.4399999995</v>
      </c>
      <c r="X96" s="147">
        <v>40697337.780000001</v>
      </c>
      <c r="Y96" s="147">
        <v>36667574.829999998</v>
      </c>
      <c r="Z96" s="147">
        <v>999000</v>
      </c>
      <c r="AA96" s="147">
        <v>797657.39</v>
      </c>
      <c r="AB96" s="148"/>
      <c r="AC96" s="149"/>
      <c r="AD96" s="149"/>
      <c r="AE96" s="149"/>
      <c r="AF96" s="149"/>
    </row>
    <row r="97" spans="1:32" ht="13.5" hidden="1" customHeight="1" outlineLevel="2" x14ac:dyDescent="0.15">
      <c r="A97" s="145">
        <v>88</v>
      </c>
      <c r="B97" s="146" t="s">
        <v>303</v>
      </c>
      <c r="C97" s="146" t="s">
        <v>476</v>
      </c>
      <c r="D97" s="146" t="s">
        <v>477</v>
      </c>
      <c r="E97" s="146" t="s">
        <v>498</v>
      </c>
      <c r="F97" s="146" t="s">
        <v>499</v>
      </c>
      <c r="G97" s="147">
        <v>39666441.450000003</v>
      </c>
      <c r="H97" s="147">
        <v>15186991.640000001</v>
      </c>
      <c r="I97" s="147">
        <v>24479449.809999999</v>
      </c>
      <c r="J97" s="147"/>
      <c r="K97" s="147"/>
      <c r="L97" s="147"/>
      <c r="M97" s="147">
        <v>0</v>
      </c>
      <c r="N97" s="147">
        <v>24479449.809999999</v>
      </c>
      <c r="O97" s="147">
        <v>6934380.0199999996</v>
      </c>
      <c r="P97" s="147">
        <v>2654706.8199999998</v>
      </c>
      <c r="Q97" s="147"/>
      <c r="R97" s="147"/>
      <c r="S97" s="147"/>
      <c r="T97" s="147">
        <v>4279673.2</v>
      </c>
      <c r="U97" s="147">
        <v>9706883.0500000007</v>
      </c>
      <c r="V97" s="147">
        <v>3706246.54</v>
      </c>
      <c r="W97" s="147">
        <v>6000636.5099999998</v>
      </c>
      <c r="X97" s="147">
        <v>34759759.520000003</v>
      </c>
      <c r="Y97" s="147">
        <v>34717085.770000003</v>
      </c>
      <c r="Z97" s="147">
        <v>1001800</v>
      </c>
      <c r="AA97" s="147">
        <v>511277.33</v>
      </c>
      <c r="AB97" s="148"/>
      <c r="AC97" s="149"/>
      <c r="AD97" s="149"/>
      <c r="AE97" s="149"/>
      <c r="AF97" s="149"/>
    </row>
    <row r="98" spans="1:32" ht="13.5" hidden="1" customHeight="1" outlineLevel="2" x14ac:dyDescent="0.15">
      <c r="A98" s="145">
        <v>89</v>
      </c>
      <c r="B98" s="146" t="s">
        <v>303</v>
      </c>
      <c r="C98" s="146" t="s">
        <v>476</v>
      </c>
      <c r="D98" s="146" t="s">
        <v>477</v>
      </c>
      <c r="E98" s="146" t="s">
        <v>500</v>
      </c>
      <c r="F98" s="146" t="s">
        <v>501</v>
      </c>
      <c r="G98" s="147">
        <v>35847576.299999997</v>
      </c>
      <c r="H98" s="147">
        <v>13495012.01</v>
      </c>
      <c r="I98" s="147">
        <v>22352564.289999999</v>
      </c>
      <c r="J98" s="147"/>
      <c r="K98" s="147"/>
      <c r="L98" s="147"/>
      <c r="M98" s="147">
        <v>0</v>
      </c>
      <c r="N98" s="147">
        <v>22352564.289999999</v>
      </c>
      <c r="O98" s="147">
        <v>6281904.3300000001</v>
      </c>
      <c r="P98" s="147">
        <v>2364554.5499999998</v>
      </c>
      <c r="Q98" s="147"/>
      <c r="R98" s="147"/>
      <c r="S98" s="147"/>
      <c r="T98" s="147">
        <v>3917349.78</v>
      </c>
      <c r="U98" s="147">
        <v>12579962.76</v>
      </c>
      <c r="V98" s="147">
        <v>4683913.4400000004</v>
      </c>
      <c r="W98" s="147">
        <v>7896049.3200000003</v>
      </c>
      <c r="X98" s="147">
        <v>34165963.390000001</v>
      </c>
      <c r="Y98" s="147">
        <v>34165963.390000001</v>
      </c>
      <c r="Z98" s="147">
        <v>0</v>
      </c>
      <c r="AA98" s="147">
        <v>845100.03</v>
      </c>
      <c r="AB98" s="148"/>
      <c r="AC98" s="149"/>
      <c r="AD98" s="149"/>
      <c r="AE98" s="149"/>
      <c r="AF98" s="149"/>
    </row>
    <row r="99" spans="1:32" ht="13.5" hidden="1" customHeight="1" outlineLevel="2" x14ac:dyDescent="0.15">
      <c r="A99" s="145">
        <v>90</v>
      </c>
      <c r="B99" s="146" t="s">
        <v>303</v>
      </c>
      <c r="C99" s="146" t="s">
        <v>476</v>
      </c>
      <c r="D99" s="146" t="s">
        <v>477</v>
      </c>
      <c r="E99" s="146" t="s">
        <v>502</v>
      </c>
      <c r="F99" s="146" t="s">
        <v>503</v>
      </c>
      <c r="G99" s="147">
        <v>61319779.18</v>
      </c>
      <c r="H99" s="147">
        <v>16000581.01</v>
      </c>
      <c r="I99" s="147">
        <v>45319198.170000002</v>
      </c>
      <c r="J99" s="147"/>
      <c r="K99" s="147"/>
      <c r="L99" s="147"/>
      <c r="M99" s="147">
        <v>0</v>
      </c>
      <c r="N99" s="147">
        <v>45319198.170000002</v>
      </c>
      <c r="O99" s="147">
        <v>10719757.949999999</v>
      </c>
      <c r="P99" s="147">
        <v>2797044.8</v>
      </c>
      <c r="Q99" s="147"/>
      <c r="R99" s="147"/>
      <c r="S99" s="147"/>
      <c r="T99" s="147">
        <v>7922713.1500000004</v>
      </c>
      <c r="U99" s="147">
        <v>11871472.27</v>
      </c>
      <c r="V99" s="147">
        <v>3037228.19</v>
      </c>
      <c r="W99" s="147">
        <v>8834244.0800000001</v>
      </c>
      <c r="X99" s="147">
        <v>62076155.399999999</v>
      </c>
      <c r="Y99" s="147">
        <v>40771782.259999998</v>
      </c>
      <c r="Z99" s="147">
        <v>0</v>
      </c>
      <c r="AA99" s="147">
        <v>498659.97</v>
      </c>
      <c r="AB99" s="148"/>
      <c r="AC99" s="149"/>
      <c r="AD99" s="149"/>
      <c r="AE99" s="149"/>
      <c r="AF99" s="149"/>
    </row>
    <row r="100" spans="1:32" ht="13.5" hidden="1" customHeight="1" outlineLevel="2" x14ac:dyDescent="0.15">
      <c r="A100" s="145">
        <v>91</v>
      </c>
      <c r="B100" s="146" t="s">
        <v>303</v>
      </c>
      <c r="C100" s="146" t="s">
        <v>476</v>
      </c>
      <c r="D100" s="146" t="s">
        <v>477</v>
      </c>
      <c r="E100" s="146" t="s">
        <v>504</v>
      </c>
      <c r="F100" s="146" t="s">
        <v>505</v>
      </c>
      <c r="G100" s="147">
        <v>35807587.859999999</v>
      </c>
      <c r="H100" s="147">
        <v>17716747.43</v>
      </c>
      <c r="I100" s="147">
        <v>18090840.43</v>
      </c>
      <c r="J100" s="147"/>
      <c r="K100" s="147"/>
      <c r="L100" s="147"/>
      <c r="M100" s="147">
        <v>0</v>
      </c>
      <c r="N100" s="147">
        <v>18090840.43</v>
      </c>
      <c r="O100" s="147">
        <v>6274029.8300000001</v>
      </c>
      <c r="P100" s="147">
        <v>3103037.11</v>
      </c>
      <c r="Q100" s="147"/>
      <c r="R100" s="147"/>
      <c r="S100" s="147"/>
      <c r="T100" s="147">
        <v>3170992.72</v>
      </c>
      <c r="U100" s="147">
        <v>20074568.109999999</v>
      </c>
      <c r="V100" s="147">
        <v>9842637.4600000009</v>
      </c>
      <c r="W100" s="147">
        <v>10231930.65</v>
      </c>
      <c r="X100" s="147">
        <v>31493763.800000001</v>
      </c>
      <c r="Y100" s="147">
        <v>31493763.800000001</v>
      </c>
      <c r="Z100" s="147">
        <v>0</v>
      </c>
      <c r="AA100" s="147">
        <v>852359.4</v>
      </c>
      <c r="AB100" s="148"/>
      <c r="AC100" s="149"/>
      <c r="AD100" s="149"/>
      <c r="AE100" s="149"/>
      <c r="AF100" s="149"/>
    </row>
    <row r="101" spans="1:32" ht="13.5" hidden="1" customHeight="1" outlineLevel="2" x14ac:dyDescent="0.15">
      <c r="A101" s="145">
        <v>92</v>
      </c>
      <c r="B101" s="146" t="s">
        <v>303</v>
      </c>
      <c r="C101" s="146" t="s">
        <v>476</v>
      </c>
      <c r="D101" s="146" t="s">
        <v>477</v>
      </c>
      <c r="E101" s="146" t="s">
        <v>506</v>
      </c>
      <c r="F101" s="146" t="s">
        <v>507</v>
      </c>
      <c r="G101" s="147">
        <v>38466174.020000003</v>
      </c>
      <c r="H101" s="147">
        <v>17447100.170000002</v>
      </c>
      <c r="I101" s="147">
        <v>21019073.850000001</v>
      </c>
      <c r="J101" s="147"/>
      <c r="K101" s="147"/>
      <c r="L101" s="147"/>
      <c r="M101" s="147">
        <v>0</v>
      </c>
      <c r="N101" s="147">
        <v>21019073.850000001</v>
      </c>
      <c r="O101" s="147">
        <v>6753167.8300000001</v>
      </c>
      <c r="P101" s="147">
        <v>3062385.9</v>
      </c>
      <c r="Q101" s="147"/>
      <c r="R101" s="147"/>
      <c r="S101" s="147"/>
      <c r="T101" s="147">
        <v>3690781.93</v>
      </c>
      <c r="U101" s="147">
        <v>11648800.15</v>
      </c>
      <c r="V101" s="147">
        <v>5246492.93</v>
      </c>
      <c r="W101" s="147">
        <v>6402307.2199999997</v>
      </c>
      <c r="X101" s="147">
        <v>31112163</v>
      </c>
      <c r="Y101" s="147">
        <v>31112163</v>
      </c>
      <c r="Z101" s="147">
        <v>1075400</v>
      </c>
      <c r="AA101" s="147">
        <v>588133.51</v>
      </c>
      <c r="AB101" s="148"/>
      <c r="AC101" s="149"/>
      <c r="AD101" s="149"/>
      <c r="AE101" s="149"/>
      <c r="AF101" s="149"/>
    </row>
    <row r="102" spans="1:32" ht="13.5" hidden="1" customHeight="1" outlineLevel="2" x14ac:dyDescent="0.15">
      <c r="A102" s="145">
        <v>93</v>
      </c>
      <c r="B102" s="146" t="s">
        <v>303</v>
      </c>
      <c r="C102" s="146" t="s">
        <v>476</v>
      </c>
      <c r="D102" s="146" t="s">
        <v>477</v>
      </c>
      <c r="E102" s="146" t="s">
        <v>508</v>
      </c>
      <c r="F102" s="146" t="s">
        <v>509</v>
      </c>
      <c r="G102" s="147">
        <v>62433893.049999997</v>
      </c>
      <c r="H102" s="147">
        <v>26301118.620000001</v>
      </c>
      <c r="I102" s="147">
        <v>36132774.43</v>
      </c>
      <c r="J102" s="147"/>
      <c r="K102" s="147"/>
      <c r="L102" s="147"/>
      <c r="M102" s="147">
        <v>0</v>
      </c>
      <c r="N102" s="147">
        <v>36132774.43</v>
      </c>
      <c r="O102" s="147">
        <v>10931927.01</v>
      </c>
      <c r="P102" s="147">
        <v>4604078.68</v>
      </c>
      <c r="Q102" s="147"/>
      <c r="R102" s="147"/>
      <c r="S102" s="147"/>
      <c r="T102" s="147">
        <v>6327848.3300000001</v>
      </c>
      <c r="U102" s="147">
        <v>27971709.809999999</v>
      </c>
      <c r="V102" s="147">
        <v>11646361.699999999</v>
      </c>
      <c r="W102" s="147">
        <v>16325348.109999999</v>
      </c>
      <c r="X102" s="147">
        <v>58785970.869999997</v>
      </c>
      <c r="Y102" s="147">
        <v>58785970.869999997</v>
      </c>
      <c r="Z102" s="147">
        <v>1600500</v>
      </c>
      <c r="AA102" s="147">
        <v>1422587.99</v>
      </c>
      <c r="AB102" s="148"/>
      <c r="AC102" s="149"/>
      <c r="AD102" s="149"/>
      <c r="AE102" s="149"/>
      <c r="AF102" s="149"/>
    </row>
    <row r="103" spans="1:32" ht="13.5" hidden="1" customHeight="1" outlineLevel="2" x14ac:dyDescent="0.15">
      <c r="A103" s="145">
        <v>94</v>
      </c>
      <c r="B103" s="146" t="s">
        <v>303</v>
      </c>
      <c r="C103" s="146" t="s">
        <v>476</v>
      </c>
      <c r="D103" s="146" t="s">
        <v>477</v>
      </c>
      <c r="E103" s="146" t="s">
        <v>510</v>
      </c>
      <c r="F103" s="146" t="s">
        <v>511</v>
      </c>
      <c r="G103" s="147">
        <v>46066409.32</v>
      </c>
      <c r="H103" s="147">
        <v>21159627.649999999</v>
      </c>
      <c r="I103" s="147">
        <v>24906781.670000002</v>
      </c>
      <c r="J103" s="147"/>
      <c r="K103" s="147"/>
      <c r="L103" s="147"/>
      <c r="M103" s="147">
        <v>0</v>
      </c>
      <c r="N103" s="147">
        <v>24906781.670000002</v>
      </c>
      <c r="O103" s="147">
        <v>8053205.0899999999</v>
      </c>
      <c r="P103" s="147">
        <v>3698944.42</v>
      </c>
      <c r="Q103" s="147"/>
      <c r="R103" s="147"/>
      <c r="S103" s="147"/>
      <c r="T103" s="147">
        <v>4354260.67</v>
      </c>
      <c r="U103" s="147">
        <v>21516633.719999999</v>
      </c>
      <c r="V103" s="147">
        <v>9840718.9299999997</v>
      </c>
      <c r="W103" s="147">
        <v>11675914.789999999</v>
      </c>
      <c r="X103" s="147">
        <v>40936957.130000003</v>
      </c>
      <c r="Y103" s="147">
        <v>33856025.18</v>
      </c>
      <c r="Z103" s="147">
        <v>0</v>
      </c>
      <c r="AA103" s="147">
        <v>1047040.54</v>
      </c>
      <c r="AB103" s="148"/>
      <c r="AC103" s="149"/>
      <c r="AD103" s="149"/>
      <c r="AE103" s="149"/>
      <c r="AF103" s="149"/>
    </row>
    <row r="104" spans="1:32" ht="13.5" hidden="1" customHeight="1" outlineLevel="2" x14ac:dyDescent="0.15">
      <c r="A104" s="145">
        <v>95</v>
      </c>
      <c r="B104" s="146" t="s">
        <v>303</v>
      </c>
      <c r="C104" s="146" t="s">
        <v>476</v>
      </c>
      <c r="D104" s="146" t="s">
        <v>477</v>
      </c>
      <c r="E104" s="146" t="s">
        <v>512</v>
      </c>
      <c r="F104" s="146" t="s">
        <v>513</v>
      </c>
      <c r="G104" s="147">
        <v>27026853.210000001</v>
      </c>
      <c r="H104" s="147">
        <v>9695453.4199999999</v>
      </c>
      <c r="I104" s="147">
        <v>17331399.789999999</v>
      </c>
      <c r="J104" s="147"/>
      <c r="K104" s="147"/>
      <c r="L104" s="147"/>
      <c r="M104" s="147">
        <v>0</v>
      </c>
      <c r="N104" s="147">
        <v>17331399.789999999</v>
      </c>
      <c r="O104" s="147">
        <v>4744393.83</v>
      </c>
      <c r="P104" s="147">
        <v>1701576.58</v>
      </c>
      <c r="Q104" s="147"/>
      <c r="R104" s="147"/>
      <c r="S104" s="147"/>
      <c r="T104" s="147">
        <v>3042817.25</v>
      </c>
      <c r="U104" s="147">
        <v>0</v>
      </c>
      <c r="V104" s="147">
        <v>0</v>
      </c>
      <c r="W104" s="147">
        <v>0</v>
      </c>
      <c r="X104" s="147">
        <v>20374217.039999999</v>
      </c>
      <c r="Y104" s="147">
        <v>20374217.039999999</v>
      </c>
      <c r="Z104" s="147">
        <v>550400</v>
      </c>
      <c r="AA104" s="147">
        <v>169806.36</v>
      </c>
      <c r="AB104" s="148"/>
      <c r="AC104" s="149"/>
      <c r="AD104" s="149"/>
      <c r="AE104" s="149"/>
      <c r="AF104" s="149"/>
    </row>
    <row r="105" spans="1:32" ht="13.5" hidden="1" customHeight="1" outlineLevel="1" x14ac:dyDescent="0.15">
      <c r="A105" s="151"/>
      <c r="B105" s="152"/>
      <c r="C105" s="153"/>
      <c r="D105" s="154" t="s">
        <v>514</v>
      </c>
      <c r="E105" s="152"/>
      <c r="F105" s="152"/>
      <c r="G105" s="155">
        <v>1105961700.6000001</v>
      </c>
      <c r="H105" s="155">
        <v>456361748.51999998</v>
      </c>
      <c r="I105" s="155">
        <v>649599952.07999992</v>
      </c>
      <c r="J105" s="155"/>
      <c r="K105" s="155"/>
      <c r="L105" s="155"/>
      <c r="M105" s="155">
        <v>0</v>
      </c>
      <c r="N105" s="155">
        <v>649599952.07999992</v>
      </c>
      <c r="O105" s="155">
        <v>193513209.91000006</v>
      </c>
      <c r="P105" s="155">
        <v>79839193.039999992</v>
      </c>
      <c r="Q105" s="155"/>
      <c r="R105" s="155"/>
      <c r="S105" s="155"/>
      <c r="T105" s="155">
        <v>113674016.87000002</v>
      </c>
      <c r="U105" s="155">
        <v>1107415177.0999999</v>
      </c>
      <c r="V105" s="155">
        <v>476902539.43999994</v>
      </c>
      <c r="W105" s="155">
        <v>630512637.66000009</v>
      </c>
      <c r="X105" s="155">
        <v>1393786606.6099999</v>
      </c>
      <c r="Y105" s="155">
        <v>1268399966.3699996</v>
      </c>
      <c r="Z105" s="155">
        <v>7073500</v>
      </c>
      <c r="AA105" s="155">
        <v>26604034.799999993</v>
      </c>
      <c r="AB105" s="148"/>
      <c r="AC105" s="149"/>
      <c r="AD105" s="149"/>
      <c r="AE105" s="149"/>
      <c r="AF105" s="149"/>
    </row>
    <row r="106" spans="1:32" ht="13.5" hidden="1" customHeight="1" outlineLevel="2" x14ac:dyDescent="0.15">
      <c r="A106" s="156">
        <v>96</v>
      </c>
      <c r="B106" s="157" t="s">
        <v>303</v>
      </c>
      <c r="C106" s="146" t="s">
        <v>515</v>
      </c>
      <c r="D106" s="157" t="s">
        <v>516</v>
      </c>
      <c r="E106" s="157" t="s">
        <v>517</v>
      </c>
      <c r="F106" s="157" t="s">
        <v>518</v>
      </c>
      <c r="G106" s="147">
        <v>51408714.420000002</v>
      </c>
      <c r="H106" s="147">
        <v>42480660.240000002</v>
      </c>
      <c r="I106" s="147">
        <v>8928054.1799999997</v>
      </c>
      <c r="J106" s="147"/>
      <c r="K106" s="147"/>
      <c r="L106" s="147"/>
      <c r="M106" s="147">
        <v>0</v>
      </c>
      <c r="N106" s="147">
        <v>8928054.1799999997</v>
      </c>
      <c r="O106" s="147">
        <v>9739705.9199999999</v>
      </c>
      <c r="P106" s="147">
        <v>8053524.9400000004</v>
      </c>
      <c r="Q106" s="147"/>
      <c r="R106" s="147"/>
      <c r="S106" s="147"/>
      <c r="T106" s="147">
        <v>1686180.98</v>
      </c>
      <c r="U106" s="147">
        <v>57150590.229999997</v>
      </c>
      <c r="V106" s="147">
        <v>45684750.82</v>
      </c>
      <c r="W106" s="147">
        <v>11465839.41</v>
      </c>
      <c r="X106" s="147">
        <v>22080074.57</v>
      </c>
      <c r="Y106" s="147">
        <v>22080074.57</v>
      </c>
      <c r="Z106" s="147">
        <v>16000000</v>
      </c>
      <c r="AA106" s="147">
        <v>1164834</v>
      </c>
      <c r="AB106" s="148"/>
      <c r="AC106" s="149"/>
      <c r="AD106" s="149"/>
      <c r="AE106" s="149"/>
      <c r="AF106" s="149"/>
    </row>
    <row r="107" spans="1:32" ht="13.5" hidden="1" customHeight="1" outlineLevel="2" x14ac:dyDescent="0.15">
      <c r="A107" s="145">
        <v>97</v>
      </c>
      <c r="B107" s="146" t="s">
        <v>303</v>
      </c>
      <c r="C107" s="146" t="s">
        <v>515</v>
      </c>
      <c r="D107" s="146" t="s">
        <v>516</v>
      </c>
      <c r="E107" s="146" t="s">
        <v>519</v>
      </c>
      <c r="F107" s="146" t="s">
        <v>520</v>
      </c>
      <c r="G107" s="147">
        <v>27562969.920000002</v>
      </c>
      <c r="H107" s="147">
        <v>14213018.300000001</v>
      </c>
      <c r="I107" s="147">
        <v>13349951.619999999</v>
      </c>
      <c r="J107" s="147"/>
      <c r="K107" s="147"/>
      <c r="L107" s="147"/>
      <c r="M107" s="147">
        <v>0</v>
      </c>
      <c r="N107" s="147">
        <v>13349951.619999999</v>
      </c>
      <c r="O107" s="147">
        <v>5231645.1399999997</v>
      </c>
      <c r="P107" s="147">
        <v>2696815.9</v>
      </c>
      <c r="Q107" s="147"/>
      <c r="R107" s="147"/>
      <c r="S107" s="147"/>
      <c r="T107" s="147">
        <v>2534829.2400000002</v>
      </c>
      <c r="U107" s="147">
        <v>17245872.09</v>
      </c>
      <c r="V107" s="147">
        <v>8847719.8000000007</v>
      </c>
      <c r="W107" s="147">
        <v>8398152.2899999991</v>
      </c>
      <c r="X107" s="147">
        <v>24282933.149999999</v>
      </c>
      <c r="Y107" s="147">
        <v>24282933.149999999</v>
      </c>
      <c r="Z107" s="147">
        <v>1000000</v>
      </c>
      <c r="AA107" s="147">
        <v>458749</v>
      </c>
      <c r="AB107" s="148"/>
      <c r="AC107" s="149"/>
      <c r="AD107" s="149"/>
      <c r="AE107" s="149"/>
      <c r="AF107" s="149"/>
    </row>
    <row r="108" spans="1:32" ht="13.5" hidden="1" customHeight="1" outlineLevel="2" x14ac:dyDescent="0.15">
      <c r="A108" s="145">
        <v>98</v>
      </c>
      <c r="B108" s="146" t="s">
        <v>303</v>
      </c>
      <c r="C108" s="146" t="s">
        <v>515</v>
      </c>
      <c r="D108" s="146" t="s">
        <v>516</v>
      </c>
      <c r="E108" s="146" t="s">
        <v>521</v>
      </c>
      <c r="F108" s="146" t="s">
        <v>522</v>
      </c>
      <c r="G108" s="147">
        <v>37425644.060000002</v>
      </c>
      <c r="H108" s="147">
        <v>20179673.760000002</v>
      </c>
      <c r="I108" s="147">
        <v>17245970.300000001</v>
      </c>
      <c r="J108" s="147"/>
      <c r="K108" s="147"/>
      <c r="L108" s="147"/>
      <c r="M108" s="147">
        <v>0</v>
      </c>
      <c r="N108" s="147">
        <v>17245970.300000001</v>
      </c>
      <c r="O108" s="147">
        <v>7138521.8899999997</v>
      </c>
      <c r="P108" s="147">
        <v>3849123.94</v>
      </c>
      <c r="Q108" s="147"/>
      <c r="R108" s="147"/>
      <c r="S108" s="147"/>
      <c r="T108" s="147">
        <v>3289397.95</v>
      </c>
      <c r="U108" s="147">
        <v>19123759.98</v>
      </c>
      <c r="V108" s="147">
        <v>10185637.300000001</v>
      </c>
      <c r="W108" s="147">
        <v>8938122.6799999997</v>
      </c>
      <c r="X108" s="147">
        <v>29473490.93</v>
      </c>
      <c r="Y108" s="147">
        <v>29473490.93</v>
      </c>
      <c r="Z108" s="147">
        <v>2000000</v>
      </c>
      <c r="AA108" s="147">
        <v>530042</v>
      </c>
      <c r="AB108" s="148"/>
      <c r="AC108" s="149"/>
      <c r="AD108" s="149"/>
      <c r="AE108" s="149"/>
      <c r="AF108" s="149"/>
    </row>
    <row r="109" spans="1:32" ht="13.5" hidden="1" customHeight="1" outlineLevel="2" x14ac:dyDescent="0.15">
      <c r="A109" s="145">
        <v>99</v>
      </c>
      <c r="B109" s="146" t="s">
        <v>303</v>
      </c>
      <c r="C109" s="146" t="s">
        <v>515</v>
      </c>
      <c r="D109" s="146" t="s">
        <v>516</v>
      </c>
      <c r="E109" s="146" t="s">
        <v>523</v>
      </c>
      <c r="F109" s="146" t="s">
        <v>524</v>
      </c>
      <c r="G109" s="147">
        <v>49689432.539999999</v>
      </c>
      <c r="H109" s="147">
        <v>27031023.75</v>
      </c>
      <c r="I109" s="147">
        <v>22658408.789999999</v>
      </c>
      <c r="J109" s="147"/>
      <c r="K109" s="147"/>
      <c r="L109" s="147"/>
      <c r="M109" s="147">
        <v>0</v>
      </c>
      <c r="N109" s="147">
        <v>22658408.789999999</v>
      </c>
      <c r="O109" s="147">
        <v>9519032.8599999994</v>
      </c>
      <c r="P109" s="147">
        <v>5180089.72</v>
      </c>
      <c r="Q109" s="147"/>
      <c r="R109" s="147"/>
      <c r="S109" s="147"/>
      <c r="T109" s="147">
        <v>4338943.1399999997</v>
      </c>
      <c r="U109" s="147">
        <v>37091670.340000004</v>
      </c>
      <c r="V109" s="147">
        <v>19178665.530000001</v>
      </c>
      <c r="W109" s="147">
        <v>17913004.809999999</v>
      </c>
      <c r="X109" s="147">
        <v>44910356.740000002</v>
      </c>
      <c r="Y109" s="147">
        <v>44910356.740000002</v>
      </c>
      <c r="Z109" s="147">
        <v>18000000</v>
      </c>
      <c r="AA109" s="147">
        <v>1074104</v>
      </c>
      <c r="AB109" s="148"/>
      <c r="AC109" s="149"/>
      <c r="AD109" s="149"/>
      <c r="AE109" s="149"/>
      <c r="AF109" s="149"/>
    </row>
    <row r="110" spans="1:32" ht="13.5" hidden="1" customHeight="1" outlineLevel="2" x14ac:dyDescent="0.15">
      <c r="A110" s="145">
        <v>100</v>
      </c>
      <c r="B110" s="146" t="s">
        <v>303</v>
      </c>
      <c r="C110" s="146" t="s">
        <v>515</v>
      </c>
      <c r="D110" s="146" t="s">
        <v>516</v>
      </c>
      <c r="E110" s="146" t="s">
        <v>525</v>
      </c>
      <c r="F110" s="146" t="s">
        <v>526</v>
      </c>
      <c r="G110" s="147">
        <v>36030146.43</v>
      </c>
      <c r="H110" s="147">
        <v>15135852.02</v>
      </c>
      <c r="I110" s="147">
        <v>20894294.41</v>
      </c>
      <c r="J110" s="147"/>
      <c r="K110" s="147"/>
      <c r="L110" s="147"/>
      <c r="M110" s="147">
        <v>0</v>
      </c>
      <c r="N110" s="147">
        <v>20894294.41</v>
      </c>
      <c r="O110" s="147">
        <v>6907779.6699999999</v>
      </c>
      <c r="P110" s="147">
        <v>2901111.51</v>
      </c>
      <c r="Q110" s="147"/>
      <c r="R110" s="147"/>
      <c r="S110" s="147"/>
      <c r="T110" s="147">
        <v>4006668.16</v>
      </c>
      <c r="U110" s="147">
        <v>9377125.9700000007</v>
      </c>
      <c r="V110" s="147">
        <v>3924516.47</v>
      </c>
      <c r="W110" s="147">
        <v>5452609.5</v>
      </c>
      <c r="X110" s="147">
        <v>30353572.07</v>
      </c>
      <c r="Y110" s="147">
        <v>30353572.07</v>
      </c>
      <c r="Z110" s="147">
        <v>0</v>
      </c>
      <c r="AA110" s="147">
        <v>601734</v>
      </c>
      <c r="AB110" s="148"/>
      <c r="AC110" s="149"/>
      <c r="AD110" s="149"/>
      <c r="AE110" s="149"/>
      <c r="AF110" s="149"/>
    </row>
    <row r="111" spans="1:32" ht="13.5" hidden="1" customHeight="1" outlineLevel="2" x14ac:dyDescent="0.15">
      <c r="A111" s="145">
        <v>101</v>
      </c>
      <c r="B111" s="146" t="s">
        <v>303</v>
      </c>
      <c r="C111" s="146" t="s">
        <v>515</v>
      </c>
      <c r="D111" s="146" t="s">
        <v>516</v>
      </c>
      <c r="E111" s="146" t="s">
        <v>527</v>
      </c>
      <c r="F111" s="146" t="s">
        <v>528</v>
      </c>
      <c r="G111" s="147">
        <v>41009760.619999997</v>
      </c>
      <c r="H111" s="147">
        <v>13664494.390000001</v>
      </c>
      <c r="I111" s="147">
        <v>27345266.23</v>
      </c>
      <c r="J111" s="147"/>
      <c r="K111" s="147"/>
      <c r="L111" s="147"/>
      <c r="M111" s="147">
        <v>0</v>
      </c>
      <c r="N111" s="147">
        <v>27345266.23</v>
      </c>
      <c r="O111" s="147">
        <v>7864859.8799999999</v>
      </c>
      <c r="P111" s="147">
        <v>2621415.63</v>
      </c>
      <c r="Q111" s="147"/>
      <c r="R111" s="147"/>
      <c r="S111" s="147"/>
      <c r="T111" s="147">
        <v>5243444.25</v>
      </c>
      <c r="U111" s="147">
        <v>10370557.890000001</v>
      </c>
      <c r="V111" s="147">
        <v>3204168.98</v>
      </c>
      <c r="W111" s="147">
        <v>7166388.9100000001</v>
      </c>
      <c r="X111" s="147">
        <v>39755099.390000001</v>
      </c>
      <c r="Y111" s="147">
        <v>36464032.530000001</v>
      </c>
      <c r="Z111" s="147">
        <v>0</v>
      </c>
      <c r="AA111" s="147">
        <v>328986</v>
      </c>
      <c r="AB111" s="148"/>
      <c r="AC111" s="149"/>
      <c r="AD111" s="149"/>
      <c r="AE111" s="149"/>
      <c r="AF111" s="149"/>
    </row>
    <row r="112" spans="1:32" ht="13.5" hidden="1" customHeight="1" outlineLevel="2" x14ac:dyDescent="0.15">
      <c r="A112" s="145">
        <v>102</v>
      </c>
      <c r="B112" s="146" t="s">
        <v>303</v>
      </c>
      <c r="C112" s="146" t="s">
        <v>515</v>
      </c>
      <c r="D112" s="146" t="s">
        <v>516</v>
      </c>
      <c r="E112" s="146" t="s">
        <v>529</v>
      </c>
      <c r="F112" s="146" t="s">
        <v>530</v>
      </c>
      <c r="G112" s="147">
        <v>20933823.550000001</v>
      </c>
      <c r="H112" s="147">
        <v>11236485.640000001</v>
      </c>
      <c r="I112" s="147">
        <v>9697337.9100000001</v>
      </c>
      <c r="J112" s="147"/>
      <c r="K112" s="147"/>
      <c r="L112" s="147"/>
      <c r="M112" s="147">
        <v>0</v>
      </c>
      <c r="N112" s="147">
        <v>9697337.9100000001</v>
      </c>
      <c r="O112" s="147">
        <v>4014692.75</v>
      </c>
      <c r="P112" s="147">
        <v>2155371.7400000002</v>
      </c>
      <c r="Q112" s="147"/>
      <c r="R112" s="147"/>
      <c r="S112" s="147"/>
      <c r="T112" s="147">
        <v>1859321.01</v>
      </c>
      <c r="U112" s="147">
        <v>7551954.3799999999</v>
      </c>
      <c r="V112" s="147">
        <v>4018253.62</v>
      </c>
      <c r="W112" s="147">
        <v>3533700.76</v>
      </c>
      <c r="X112" s="147">
        <v>15090359.68</v>
      </c>
      <c r="Y112" s="147">
        <v>13509547.800000001</v>
      </c>
      <c r="Z112" s="147">
        <v>1000000</v>
      </c>
      <c r="AA112" s="147">
        <v>188789.28</v>
      </c>
      <c r="AB112" s="148"/>
      <c r="AC112" s="149"/>
      <c r="AD112" s="149"/>
      <c r="AE112" s="149"/>
      <c r="AF112" s="149"/>
    </row>
    <row r="113" spans="1:32" ht="13.5" hidden="1" customHeight="1" outlineLevel="1" x14ac:dyDescent="0.15">
      <c r="A113" s="151"/>
      <c r="B113" s="152"/>
      <c r="C113" s="153"/>
      <c r="D113" s="154" t="s">
        <v>531</v>
      </c>
      <c r="E113" s="152"/>
      <c r="F113" s="152"/>
      <c r="G113" s="155">
        <v>264060491.54000002</v>
      </c>
      <c r="H113" s="155">
        <v>143941208.10000002</v>
      </c>
      <c r="I113" s="155">
        <v>120119283.44</v>
      </c>
      <c r="J113" s="155"/>
      <c r="K113" s="155"/>
      <c r="L113" s="155"/>
      <c r="M113" s="155">
        <v>0</v>
      </c>
      <c r="N113" s="155">
        <v>120119283.44</v>
      </c>
      <c r="O113" s="155">
        <v>50416238.109999999</v>
      </c>
      <c r="P113" s="155">
        <v>27457453.379999995</v>
      </c>
      <c r="Q113" s="155"/>
      <c r="R113" s="155"/>
      <c r="S113" s="155"/>
      <c r="T113" s="155">
        <v>22958784.73</v>
      </c>
      <c r="U113" s="155">
        <v>157911530.88</v>
      </c>
      <c r="V113" s="155">
        <v>95043712.520000011</v>
      </c>
      <c r="W113" s="155">
        <v>62867818.359999992</v>
      </c>
      <c r="X113" s="155">
        <v>205945886.53000003</v>
      </c>
      <c r="Y113" s="155">
        <v>201074007.79000002</v>
      </c>
      <c r="Z113" s="155">
        <v>38000000</v>
      </c>
      <c r="AA113" s="155">
        <v>4347238.28</v>
      </c>
      <c r="AB113" s="148"/>
      <c r="AC113" s="149"/>
      <c r="AD113" s="149"/>
      <c r="AE113" s="149"/>
      <c r="AF113" s="149"/>
    </row>
    <row r="114" spans="1:32" ht="13.5" hidden="1" customHeight="1" outlineLevel="2" x14ac:dyDescent="0.15">
      <c r="A114" s="156">
        <v>103</v>
      </c>
      <c r="B114" s="157" t="s">
        <v>532</v>
      </c>
      <c r="C114" s="146" t="s">
        <v>533</v>
      </c>
      <c r="D114" s="157" t="s">
        <v>534</v>
      </c>
      <c r="E114" s="157" t="s">
        <v>535</v>
      </c>
      <c r="F114" s="157" t="s">
        <v>536</v>
      </c>
      <c r="G114" s="147">
        <v>106911850.26000001</v>
      </c>
      <c r="H114" s="147">
        <v>64274546.740000002</v>
      </c>
      <c r="I114" s="147">
        <v>42637303.520000003</v>
      </c>
      <c r="J114" s="147"/>
      <c r="K114" s="147"/>
      <c r="L114" s="147"/>
      <c r="M114" s="147">
        <v>0</v>
      </c>
      <c r="N114" s="147">
        <v>42637303.520000003</v>
      </c>
      <c r="O114" s="147">
        <v>18522173.77</v>
      </c>
      <c r="P114" s="147">
        <v>11134666.01</v>
      </c>
      <c r="Q114" s="147"/>
      <c r="R114" s="147"/>
      <c r="S114" s="147"/>
      <c r="T114" s="147">
        <v>7387507.7599999998</v>
      </c>
      <c r="U114" s="147">
        <v>414034919.93000001</v>
      </c>
      <c r="V114" s="147">
        <v>237362304.25</v>
      </c>
      <c r="W114" s="147">
        <v>176672615.68000001</v>
      </c>
      <c r="X114" s="147">
        <v>226697426.96000001</v>
      </c>
      <c r="Y114" s="147">
        <v>216537263.11000001</v>
      </c>
      <c r="Z114" s="147">
        <v>2100000</v>
      </c>
      <c r="AA114" s="147">
        <v>3836344.3</v>
      </c>
      <c r="AB114" s="148"/>
      <c r="AC114" s="149"/>
      <c r="AD114" s="149"/>
      <c r="AE114" s="149"/>
      <c r="AF114" s="149"/>
    </row>
    <row r="115" spans="1:32" ht="13.5" hidden="1" customHeight="1" outlineLevel="2" x14ac:dyDescent="0.15">
      <c r="A115" s="145">
        <v>104</v>
      </c>
      <c r="B115" s="146" t="s">
        <v>532</v>
      </c>
      <c r="C115" s="146" t="s">
        <v>533</v>
      </c>
      <c r="D115" s="146" t="s">
        <v>534</v>
      </c>
      <c r="E115" s="146" t="s">
        <v>537</v>
      </c>
      <c r="F115" s="146" t="s">
        <v>538</v>
      </c>
      <c r="G115" s="147">
        <v>38882400.920000002</v>
      </c>
      <c r="H115" s="147">
        <v>20147488.329999998</v>
      </c>
      <c r="I115" s="147">
        <v>18734912.59</v>
      </c>
      <c r="J115" s="147"/>
      <c r="K115" s="147"/>
      <c r="L115" s="147"/>
      <c r="M115" s="147">
        <v>0</v>
      </c>
      <c r="N115" s="147">
        <v>18734912.59</v>
      </c>
      <c r="O115" s="147">
        <v>6747547.0599999996</v>
      </c>
      <c r="P115" s="147">
        <v>3494942.4</v>
      </c>
      <c r="Q115" s="147"/>
      <c r="R115" s="147"/>
      <c r="S115" s="147"/>
      <c r="T115" s="147">
        <v>3252604.66</v>
      </c>
      <c r="U115" s="147">
        <v>11406627.43</v>
      </c>
      <c r="V115" s="147">
        <v>5825886.2699999996</v>
      </c>
      <c r="W115" s="147">
        <v>5580741.1600000001</v>
      </c>
      <c r="X115" s="147">
        <v>27568258.41</v>
      </c>
      <c r="Y115" s="147">
        <v>27568258.41</v>
      </c>
      <c r="Z115" s="147">
        <v>2343057.4700000002</v>
      </c>
      <c r="AA115" s="147">
        <v>751978.91</v>
      </c>
      <c r="AB115" s="148"/>
      <c r="AC115" s="149"/>
      <c r="AD115" s="149"/>
      <c r="AE115" s="149"/>
      <c r="AF115" s="149"/>
    </row>
    <row r="116" spans="1:32" ht="13.5" hidden="1" customHeight="1" outlineLevel="2" x14ac:dyDescent="0.15">
      <c r="A116" s="145">
        <v>105</v>
      </c>
      <c r="B116" s="146" t="s">
        <v>532</v>
      </c>
      <c r="C116" s="146" t="s">
        <v>533</v>
      </c>
      <c r="D116" s="146" t="s">
        <v>534</v>
      </c>
      <c r="E116" s="146" t="s">
        <v>539</v>
      </c>
      <c r="F116" s="146" t="s">
        <v>540</v>
      </c>
      <c r="G116" s="147">
        <v>44191388.229999997</v>
      </c>
      <c r="H116" s="147">
        <v>20765430.609999999</v>
      </c>
      <c r="I116" s="147">
        <v>23425957.620000001</v>
      </c>
      <c r="J116" s="147"/>
      <c r="K116" s="147"/>
      <c r="L116" s="147"/>
      <c r="M116" s="147">
        <v>0</v>
      </c>
      <c r="N116" s="147">
        <v>23425957.620000001</v>
      </c>
      <c r="O116" s="147">
        <v>7656032.2400000002</v>
      </c>
      <c r="P116" s="147">
        <v>3596804.52</v>
      </c>
      <c r="Q116" s="147"/>
      <c r="R116" s="147"/>
      <c r="S116" s="147"/>
      <c r="T116" s="147">
        <v>4059227.72</v>
      </c>
      <c r="U116" s="147">
        <v>12596336.73</v>
      </c>
      <c r="V116" s="147">
        <v>5837634.8700000001</v>
      </c>
      <c r="W116" s="147">
        <v>6758701.8600000003</v>
      </c>
      <c r="X116" s="147">
        <v>34243887.200000003</v>
      </c>
      <c r="Y116" s="147">
        <v>33665829.5</v>
      </c>
      <c r="Z116" s="147">
        <v>11127788.859999999</v>
      </c>
      <c r="AA116" s="147">
        <v>989337.39</v>
      </c>
      <c r="AB116" s="148"/>
      <c r="AC116" s="149"/>
      <c r="AD116" s="149"/>
      <c r="AE116" s="149"/>
      <c r="AF116" s="149"/>
    </row>
    <row r="117" spans="1:32" ht="13.5" hidden="1" customHeight="1" outlineLevel="2" x14ac:dyDescent="0.15">
      <c r="A117" s="145">
        <v>106</v>
      </c>
      <c r="B117" s="146" t="s">
        <v>532</v>
      </c>
      <c r="C117" s="146" t="s">
        <v>533</v>
      </c>
      <c r="D117" s="146" t="s">
        <v>534</v>
      </c>
      <c r="E117" s="146" t="s">
        <v>541</v>
      </c>
      <c r="F117" s="146" t="s">
        <v>542</v>
      </c>
      <c r="G117" s="147">
        <v>47431640.689999998</v>
      </c>
      <c r="H117" s="147">
        <v>18267628.93</v>
      </c>
      <c r="I117" s="147">
        <v>29164011.760000002</v>
      </c>
      <c r="J117" s="147"/>
      <c r="K117" s="147"/>
      <c r="L117" s="147"/>
      <c r="M117" s="147">
        <v>0</v>
      </c>
      <c r="N117" s="147">
        <v>29164011.760000002</v>
      </c>
      <c r="O117" s="147">
        <v>8276704.3399999999</v>
      </c>
      <c r="P117" s="147">
        <v>3188218.26</v>
      </c>
      <c r="Q117" s="147"/>
      <c r="R117" s="147"/>
      <c r="S117" s="147"/>
      <c r="T117" s="147">
        <v>5088486.08</v>
      </c>
      <c r="U117" s="147">
        <v>18988833.850000001</v>
      </c>
      <c r="V117" s="147">
        <v>7266839.8099999996</v>
      </c>
      <c r="W117" s="147">
        <v>11721994.039999999</v>
      </c>
      <c r="X117" s="147">
        <v>45974491.880000003</v>
      </c>
      <c r="Y117" s="147">
        <v>45974491.880000003</v>
      </c>
      <c r="Z117" s="147">
        <v>1730000</v>
      </c>
      <c r="AA117" s="147">
        <v>880489.79</v>
      </c>
      <c r="AB117" s="148"/>
      <c r="AC117" s="149"/>
      <c r="AD117" s="149"/>
      <c r="AE117" s="149"/>
      <c r="AF117" s="149"/>
    </row>
    <row r="118" spans="1:32" ht="13.5" hidden="1" customHeight="1" outlineLevel="2" x14ac:dyDescent="0.15">
      <c r="A118" s="145">
        <v>107</v>
      </c>
      <c r="B118" s="146" t="s">
        <v>532</v>
      </c>
      <c r="C118" s="146" t="s">
        <v>533</v>
      </c>
      <c r="D118" s="146" t="s">
        <v>534</v>
      </c>
      <c r="E118" s="146" t="s">
        <v>543</v>
      </c>
      <c r="F118" s="146" t="s">
        <v>544</v>
      </c>
      <c r="G118" s="147">
        <v>23755765.539999999</v>
      </c>
      <c r="H118" s="147">
        <v>9491222.8599999994</v>
      </c>
      <c r="I118" s="147">
        <v>14264542.68</v>
      </c>
      <c r="J118" s="147"/>
      <c r="K118" s="147"/>
      <c r="L118" s="147"/>
      <c r="M118" s="147">
        <v>0</v>
      </c>
      <c r="N118" s="147">
        <v>14264542.68</v>
      </c>
      <c r="O118" s="147">
        <v>4166848.17</v>
      </c>
      <c r="P118" s="147">
        <v>1665265.28</v>
      </c>
      <c r="Q118" s="147"/>
      <c r="R118" s="147"/>
      <c r="S118" s="147"/>
      <c r="T118" s="147">
        <v>2501582.89</v>
      </c>
      <c r="U118" s="147">
        <v>11672837.699999999</v>
      </c>
      <c r="V118" s="147">
        <v>4628016.8600000003</v>
      </c>
      <c r="W118" s="147">
        <v>7044820.8399999999</v>
      </c>
      <c r="X118" s="147">
        <v>23810946.41</v>
      </c>
      <c r="Y118" s="147">
        <v>23810946.41</v>
      </c>
      <c r="Z118" s="147">
        <v>2260000</v>
      </c>
      <c r="AA118" s="147">
        <v>357021.84</v>
      </c>
      <c r="AB118" s="148"/>
      <c r="AC118" s="149"/>
      <c r="AD118" s="149"/>
      <c r="AE118" s="149"/>
      <c r="AF118" s="149"/>
    </row>
    <row r="119" spans="1:32" ht="13.5" hidden="1" customHeight="1" outlineLevel="2" x14ac:dyDescent="0.15">
      <c r="A119" s="145">
        <v>108</v>
      </c>
      <c r="B119" s="146" t="s">
        <v>532</v>
      </c>
      <c r="C119" s="146" t="s">
        <v>533</v>
      </c>
      <c r="D119" s="146" t="s">
        <v>534</v>
      </c>
      <c r="E119" s="146" t="s">
        <v>545</v>
      </c>
      <c r="F119" s="146" t="s">
        <v>546</v>
      </c>
      <c r="G119" s="147">
        <v>18675846.59</v>
      </c>
      <c r="H119" s="147">
        <v>9000116.0700000003</v>
      </c>
      <c r="I119" s="147">
        <v>9675730.5199999996</v>
      </c>
      <c r="J119" s="147"/>
      <c r="K119" s="147"/>
      <c r="L119" s="147"/>
      <c r="M119" s="147">
        <v>0</v>
      </c>
      <c r="N119" s="147">
        <v>9675730.5199999996</v>
      </c>
      <c r="O119" s="147">
        <v>3244666.45</v>
      </c>
      <c r="P119" s="147">
        <v>1564071.81</v>
      </c>
      <c r="Q119" s="147"/>
      <c r="R119" s="147"/>
      <c r="S119" s="147"/>
      <c r="T119" s="147">
        <v>1680594.64</v>
      </c>
      <c r="U119" s="147">
        <v>9178669.7799999993</v>
      </c>
      <c r="V119" s="147">
        <v>4331734.12</v>
      </c>
      <c r="W119" s="147">
        <v>4846935.66</v>
      </c>
      <c r="X119" s="147">
        <v>16203260.82</v>
      </c>
      <c r="Y119" s="147">
        <v>16203260.82</v>
      </c>
      <c r="Z119" s="147">
        <v>2900000</v>
      </c>
      <c r="AA119" s="147">
        <v>326702.96999999997</v>
      </c>
      <c r="AB119" s="148"/>
      <c r="AC119" s="149"/>
      <c r="AD119" s="149"/>
      <c r="AE119" s="149"/>
      <c r="AF119" s="149"/>
    </row>
    <row r="120" spans="1:32" ht="13.5" hidden="1" customHeight="1" outlineLevel="2" x14ac:dyDescent="0.15">
      <c r="A120" s="145">
        <v>109</v>
      </c>
      <c r="B120" s="146" t="s">
        <v>532</v>
      </c>
      <c r="C120" s="146" t="s">
        <v>533</v>
      </c>
      <c r="D120" s="146" t="s">
        <v>534</v>
      </c>
      <c r="E120" s="146" t="s">
        <v>547</v>
      </c>
      <c r="F120" s="146" t="s">
        <v>548</v>
      </c>
      <c r="G120" s="147">
        <v>68943410.370000005</v>
      </c>
      <c r="H120" s="147">
        <v>28009246.66</v>
      </c>
      <c r="I120" s="147">
        <v>40934163.710000001</v>
      </c>
      <c r="J120" s="147"/>
      <c r="K120" s="147"/>
      <c r="L120" s="147"/>
      <c r="M120" s="147">
        <v>0</v>
      </c>
      <c r="N120" s="147">
        <v>40934163.710000001</v>
      </c>
      <c r="O120" s="147">
        <v>11950566.66</v>
      </c>
      <c r="P120" s="147">
        <v>4853818.43</v>
      </c>
      <c r="Q120" s="147"/>
      <c r="R120" s="147"/>
      <c r="S120" s="147"/>
      <c r="T120" s="147">
        <v>7096748.2300000004</v>
      </c>
      <c r="U120" s="147">
        <v>17684076.420000002</v>
      </c>
      <c r="V120" s="147">
        <v>7053204.9100000001</v>
      </c>
      <c r="W120" s="147">
        <v>10630871.51</v>
      </c>
      <c r="X120" s="147">
        <v>58661783.450000003</v>
      </c>
      <c r="Y120" s="147">
        <v>58661783.450000003</v>
      </c>
      <c r="Z120" s="147">
        <v>4811806.84</v>
      </c>
      <c r="AA120" s="147">
        <v>1570394.65</v>
      </c>
      <c r="AB120" s="148"/>
      <c r="AC120" s="149"/>
      <c r="AD120" s="149"/>
      <c r="AE120" s="149"/>
      <c r="AF120" s="149"/>
    </row>
    <row r="121" spans="1:32" ht="13.5" hidden="1" customHeight="1" outlineLevel="2" x14ac:dyDescent="0.15">
      <c r="A121" s="145">
        <v>110</v>
      </c>
      <c r="B121" s="146" t="s">
        <v>532</v>
      </c>
      <c r="C121" s="146" t="s">
        <v>533</v>
      </c>
      <c r="D121" s="146" t="s">
        <v>534</v>
      </c>
      <c r="E121" s="146" t="s">
        <v>549</v>
      </c>
      <c r="F121" s="146" t="s">
        <v>550</v>
      </c>
      <c r="G121" s="147">
        <v>54172479.630000003</v>
      </c>
      <c r="H121" s="147">
        <v>29566769.760000002</v>
      </c>
      <c r="I121" s="147">
        <v>24605709.870000001</v>
      </c>
      <c r="J121" s="147"/>
      <c r="K121" s="147"/>
      <c r="L121" s="147"/>
      <c r="M121" s="147">
        <v>0</v>
      </c>
      <c r="N121" s="147">
        <v>24605709.870000001</v>
      </c>
      <c r="O121" s="147">
        <v>9390223.4600000009</v>
      </c>
      <c r="P121" s="147">
        <v>5125663.1100000003</v>
      </c>
      <c r="Q121" s="147"/>
      <c r="R121" s="147"/>
      <c r="S121" s="147"/>
      <c r="T121" s="147">
        <v>4264560.3499999996</v>
      </c>
      <c r="U121" s="147">
        <v>10785222.68</v>
      </c>
      <c r="V121" s="147">
        <v>5826643.1299999999</v>
      </c>
      <c r="W121" s="147">
        <v>4958579.55</v>
      </c>
      <c r="X121" s="147">
        <v>33828849.770000003</v>
      </c>
      <c r="Y121" s="147">
        <v>33828849.770000003</v>
      </c>
      <c r="Z121" s="147">
        <v>1600000</v>
      </c>
      <c r="AA121" s="147">
        <v>1305761.71</v>
      </c>
      <c r="AB121" s="148"/>
      <c r="AC121" s="149"/>
      <c r="AD121" s="149"/>
      <c r="AE121" s="149"/>
      <c r="AF121" s="149"/>
    </row>
    <row r="122" spans="1:32" ht="13.5" hidden="1" customHeight="1" outlineLevel="2" x14ac:dyDescent="0.15">
      <c r="A122" s="145">
        <v>111</v>
      </c>
      <c r="B122" s="146" t="s">
        <v>532</v>
      </c>
      <c r="C122" s="146" t="s">
        <v>533</v>
      </c>
      <c r="D122" s="146" t="s">
        <v>534</v>
      </c>
      <c r="E122" s="146" t="s">
        <v>551</v>
      </c>
      <c r="F122" s="146" t="s">
        <v>552</v>
      </c>
      <c r="G122" s="147">
        <v>37722322.189999998</v>
      </c>
      <c r="H122" s="147">
        <v>15824878.609999999</v>
      </c>
      <c r="I122" s="147">
        <v>21897443.579999998</v>
      </c>
      <c r="J122" s="147"/>
      <c r="K122" s="147"/>
      <c r="L122" s="147"/>
      <c r="M122" s="147">
        <v>0</v>
      </c>
      <c r="N122" s="147">
        <v>21897443.579999998</v>
      </c>
      <c r="O122" s="147">
        <v>6556063.3799999999</v>
      </c>
      <c r="P122" s="147">
        <v>2749156.84</v>
      </c>
      <c r="Q122" s="147"/>
      <c r="R122" s="147"/>
      <c r="S122" s="147"/>
      <c r="T122" s="147">
        <v>3806906.54</v>
      </c>
      <c r="U122" s="147">
        <v>12643116.529999999</v>
      </c>
      <c r="V122" s="147">
        <v>5187043.55</v>
      </c>
      <c r="W122" s="147">
        <v>7456072.9800000004</v>
      </c>
      <c r="X122" s="147">
        <v>33160423.100000001</v>
      </c>
      <c r="Y122" s="147">
        <v>33160423.100000001</v>
      </c>
      <c r="Z122" s="147">
        <v>4119257.42</v>
      </c>
      <c r="AA122" s="147">
        <v>690050.88</v>
      </c>
      <c r="AB122" s="148"/>
      <c r="AC122" s="149"/>
      <c r="AD122" s="149"/>
      <c r="AE122" s="149"/>
      <c r="AF122" s="149"/>
    </row>
    <row r="123" spans="1:32" ht="13.5" hidden="1" customHeight="1" outlineLevel="1" x14ac:dyDescent="0.15">
      <c r="A123" s="151"/>
      <c r="B123" s="152"/>
      <c r="C123" s="153"/>
      <c r="D123" s="154" t="s">
        <v>553</v>
      </c>
      <c r="E123" s="152"/>
      <c r="F123" s="152"/>
      <c r="G123" s="155">
        <v>440687104.41999996</v>
      </c>
      <c r="H123" s="155">
        <v>215347328.56999999</v>
      </c>
      <c r="I123" s="155">
        <v>225339775.85000002</v>
      </c>
      <c r="J123" s="155"/>
      <c r="K123" s="155"/>
      <c r="L123" s="155"/>
      <c r="M123" s="155">
        <v>0</v>
      </c>
      <c r="N123" s="155">
        <v>225339775.85000002</v>
      </c>
      <c r="O123" s="155">
        <v>76510825.530000001</v>
      </c>
      <c r="P123" s="155">
        <v>37372606.659999996</v>
      </c>
      <c r="Q123" s="155"/>
      <c r="R123" s="155"/>
      <c r="S123" s="155"/>
      <c r="T123" s="155">
        <v>39138218.869999997</v>
      </c>
      <c r="U123" s="155">
        <v>518990641.05000001</v>
      </c>
      <c r="V123" s="155">
        <v>283319307.77000004</v>
      </c>
      <c r="W123" s="155">
        <v>235671333.28</v>
      </c>
      <c r="X123" s="155">
        <v>500149328</v>
      </c>
      <c r="Y123" s="155">
        <v>489411106.44999999</v>
      </c>
      <c r="Z123" s="155">
        <v>32991910.589999996</v>
      </c>
      <c r="AA123" s="155">
        <v>10708082.439999999</v>
      </c>
      <c r="AB123" s="148"/>
      <c r="AC123" s="149"/>
      <c r="AD123" s="149"/>
      <c r="AE123" s="149"/>
      <c r="AF123" s="149"/>
    </row>
    <row r="124" spans="1:32" ht="13.5" hidden="1" customHeight="1" outlineLevel="2" x14ac:dyDescent="0.15">
      <c r="A124" s="156">
        <v>112</v>
      </c>
      <c r="B124" s="157" t="s">
        <v>532</v>
      </c>
      <c r="C124" s="146" t="s">
        <v>554</v>
      </c>
      <c r="D124" s="157" t="s">
        <v>555</v>
      </c>
      <c r="E124" s="157" t="s">
        <v>556</v>
      </c>
      <c r="F124" s="157" t="s">
        <v>557</v>
      </c>
      <c r="G124" s="147">
        <v>84125669.939999998</v>
      </c>
      <c r="H124" s="147">
        <v>59963907.43</v>
      </c>
      <c r="I124" s="147">
        <v>24161762.510000002</v>
      </c>
      <c r="J124" s="147"/>
      <c r="K124" s="147"/>
      <c r="L124" s="147"/>
      <c r="M124" s="147">
        <v>42803.199999999997</v>
      </c>
      <c r="N124" s="147">
        <v>24118959.309999999</v>
      </c>
      <c r="O124" s="147">
        <v>16009305.42</v>
      </c>
      <c r="P124" s="147">
        <v>11410201.390000001</v>
      </c>
      <c r="Q124" s="147"/>
      <c r="R124" s="147"/>
      <c r="S124" s="147"/>
      <c r="T124" s="147">
        <v>4599104.03</v>
      </c>
      <c r="U124" s="147">
        <v>135421321.80000001</v>
      </c>
      <c r="V124" s="147">
        <v>89559620.180000007</v>
      </c>
      <c r="W124" s="147">
        <v>45861701.619999997</v>
      </c>
      <c r="X124" s="147">
        <v>74622568.159999996</v>
      </c>
      <c r="Y124" s="147">
        <v>74622568.159999996</v>
      </c>
      <c r="Z124" s="147">
        <v>7214588.21</v>
      </c>
      <c r="AA124" s="147">
        <v>2011903.3</v>
      </c>
      <c r="AB124" s="148"/>
      <c r="AC124" s="149"/>
      <c r="AD124" s="149"/>
      <c r="AE124" s="149"/>
      <c r="AF124" s="149"/>
    </row>
    <row r="125" spans="1:32" ht="13.5" hidden="1" customHeight="1" outlineLevel="2" x14ac:dyDescent="0.15">
      <c r="A125" s="145">
        <v>113</v>
      </c>
      <c r="B125" s="146" t="s">
        <v>532</v>
      </c>
      <c r="C125" s="146" t="s">
        <v>554</v>
      </c>
      <c r="D125" s="146" t="s">
        <v>555</v>
      </c>
      <c r="E125" s="146" t="s">
        <v>558</v>
      </c>
      <c r="F125" s="146" t="s">
        <v>559</v>
      </c>
      <c r="G125" s="147">
        <v>94520969.310000002</v>
      </c>
      <c r="H125" s="147">
        <v>62186386.340000004</v>
      </c>
      <c r="I125" s="147">
        <v>32334582.969999999</v>
      </c>
      <c r="J125" s="147"/>
      <c r="K125" s="147"/>
      <c r="L125" s="147"/>
      <c r="M125" s="147">
        <v>2555307.7200000002</v>
      </c>
      <c r="N125" s="147">
        <v>29779275.25</v>
      </c>
      <c r="O125" s="147">
        <v>17924018.390000001</v>
      </c>
      <c r="P125" s="147">
        <v>11795353.279999999</v>
      </c>
      <c r="Q125" s="147"/>
      <c r="R125" s="147"/>
      <c r="S125" s="147"/>
      <c r="T125" s="147">
        <v>6128665.1100000003</v>
      </c>
      <c r="U125" s="147">
        <v>142774326.91</v>
      </c>
      <c r="V125" s="147">
        <v>86499257.379999995</v>
      </c>
      <c r="W125" s="147">
        <v>56275069.530000001</v>
      </c>
      <c r="X125" s="147">
        <v>94738317.609999999</v>
      </c>
      <c r="Y125" s="147">
        <v>94738317.609999999</v>
      </c>
      <c r="Z125" s="147">
        <v>8186073.4299999997</v>
      </c>
      <c r="AA125" s="147">
        <v>2291399.81</v>
      </c>
      <c r="AB125" s="148"/>
      <c r="AC125" s="149"/>
      <c r="AD125" s="149"/>
      <c r="AE125" s="149"/>
      <c r="AF125" s="149"/>
    </row>
    <row r="126" spans="1:32" ht="13.5" hidden="1" customHeight="1" outlineLevel="2" x14ac:dyDescent="0.15">
      <c r="A126" s="145">
        <v>114</v>
      </c>
      <c r="B126" s="146" t="s">
        <v>532</v>
      </c>
      <c r="C126" s="146" t="s">
        <v>554</v>
      </c>
      <c r="D126" s="146" t="s">
        <v>555</v>
      </c>
      <c r="E126" s="146" t="s">
        <v>560</v>
      </c>
      <c r="F126" s="146" t="s">
        <v>561</v>
      </c>
      <c r="G126" s="147">
        <v>45605049.609999999</v>
      </c>
      <c r="H126" s="147">
        <v>24771370.949999999</v>
      </c>
      <c r="I126" s="147">
        <v>20833678.66</v>
      </c>
      <c r="J126" s="147"/>
      <c r="K126" s="147"/>
      <c r="L126" s="147"/>
      <c r="M126" s="147">
        <v>3372731.24</v>
      </c>
      <c r="N126" s="147">
        <v>17460947.420000002</v>
      </c>
      <c r="O126" s="147">
        <v>8701306.0600000005</v>
      </c>
      <c r="P126" s="147">
        <v>4724924.24</v>
      </c>
      <c r="Q126" s="147"/>
      <c r="R126" s="147"/>
      <c r="S126" s="147"/>
      <c r="T126" s="147">
        <v>3976381.82</v>
      </c>
      <c r="U126" s="147">
        <v>18452099.5</v>
      </c>
      <c r="V126" s="147">
        <v>9910912.8100000005</v>
      </c>
      <c r="W126" s="147">
        <v>8541186.6899999995</v>
      </c>
      <c r="X126" s="147">
        <v>33351247.170000002</v>
      </c>
      <c r="Y126" s="147">
        <v>33351247.170000002</v>
      </c>
      <c r="Z126" s="147">
        <v>3962200.18</v>
      </c>
      <c r="AA126" s="147">
        <v>926360.12</v>
      </c>
      <c r="AB126" s="148"/>
      <c r="AC126" s="149"/>
      <c r="AD126" s="149"/>
      <c r="AE126" s="149"/>
      <c r="AF126" s="149"/>
    </row>
    <row r="127" spans="1:32" ht="13.5" hidden="1" customHeight="1" outlineLevel="2" x14ac:dyDescent="0.15">
      <c r="A127" s="145">
        <v>115</v>
      </c>
      <c r="B127" s="146" t="s">
        <v>532</v>
      </c>
      <c r="C127" s="146" t="s">
        <v>554</v>
      </c>
      <c r="D127" s="146" t="s">
        <v>555</v>
      </c>
      <c r="E127" s="146" t="s">
        <v>562</v>
      </c>
      <c r="F127" s="146" t="s">
        <v>563</v>
      </c>
      <c r="G127" s="147">
        <v>39904897.509999998</v>
      </c>
      <c r="H127" s="147">
        <v>18524558.960000001</v>
      </c>
      <c r="I127" s="147">
        <v>21380338.550000001</v>
      </c>
      <c r="J127" s="147"/>
      <c r="K127" s="147"/>
      <c r="L127" s="147"/>
      <c r="M127" s="147">
        <v>931293.3</v>
      </c>
      <c r="N127" s="147">
        <v>20449045.25</v>
      </c>
      <c r="O127" s="147">
        <v>7564043</v>
      </c>
      <c r="P127" s="147">
        <v>3512779.53</v>
      </c>
      <c r="Q127" s="147"/>
      <c r="R127" s="147"/>
      <c r="S127" s="147"/>
      <c r="T127" s="147">
        <v>4051263.47</v>
      </c>
      <c r="U127" s="147">
        <v>15096160.810000001</v>
      </c>
      <c r="V127" s="147">
        <v>6898242.5099999998</v>
      </c>
      <c r="W127" s="147">
        <v>8197918.2999999998</v>
      </c>
      <c r="X127" s="147">
        <v>33629520.32</v>
      </c>
      <c r="Y127" s="147">
        <v>33629520.32</v>
      </c>
      <c r="Z127" s="147">
        <v>2569873.38</v>
      </c>
      <c r="AA127" s="147">
        <v>632989</v>
      </c>
      <c r="AB127" s="148"/>
      <c r="AC127" s="149"/>
      <c r="AD127" s="149"/>
      <c r="AE127" s="149"/>
      <c r="AF127" s="149"/>
    </row>
    <row r="128" spans="1:32" ht="13.5" hidden="1" customHeight="1" outlineLevel="2" x14ac:dyDescent="0.15">
      <c r="A128" s="145">
        <v>116</v>
      </c>
      <c r="B128" s="146" t="s">
        <v>532</v>
      </c>
      <c r="C128" s="146" t="s">
        <v>554</v>
      </c>
      <c r="D128" s="146" t="s">
        <v>555</v>
      </c>
      <c r="E128" s="146" t="s">
        <v>564</v>
      </c>
      <c r="F128" s="146" t="s">
        <v>565</v>
      </c>
      <c r="G128" s="147">
        <v>57577831.25</v>
      </c>
      <c r="H128" s="147">
        <v>24913283.260000002</v>
      </c>
      <c r="I128" s="147">
        <v>32664547.989999998</v>
      </c>
      <c r="J128" s="147"/>
      <c r="K128" s="147"/>
      <c r="L128" s="147"/>
      <c r="M128" s="147">
        <v>2393918.7999999998</v>
      </c>
      <c r="N128" s="147">
        <v>30270629.190000001</v>
      </c>
      <c r="O128" s="147">
        <v>10934327.52</v>
      </c>
      <c r="P128" s="147">
        <v>4733475.72</v>
      </c>
      <c r="Q128" s="147"/>
      <c r="R128" s="147"/>
      <c r="S128" s="147"/>
      <c r="T128" s="147">
        <v>6200851.7999999998</v>
      </c>
      <c r="U128" s="147">
        <v>43566964.75</v>
      </c>
      <c r="V128" s="147">
        <v>18457669.02</v>
      </c>
      <c r="W128" s="147">
        <v>25109295.73</v>
      </c>
      <c r="X128" s="147">
        <v>63974695.520000003</v>
      </c>
      <c r="Y128" s="147">
        <v>63974695.520000003</v>
      </c>
      <c r="Z128" s="147">
        <v>2359624.36</v>
      </c>
      <c r="AA128" s="147">
        <v>865537.38</v>
      </c>
      <c r="AB128" s="148"/>
      <c r="AC128" s="149"/>
      <c r="AD128" s="149"/>
      <c r="AE128" s="149"/>
      <c r="AF128" s="149"/>
    </row>
    <row r="129" spans="1:32" ht="13.5" hidden="1" customHeight="1" outlineLevel="2" x14ac:dyDescent="0.15">
      <c r="A129" s="145">
        <v>117</v>
      </c>
      <c r="B129" s="146" t="s">
        <v>532</v>
      </c>
      <c r="C129" s="146" t="s">
        <v>554</v>
      </c>
      <c r="D129" s="146" t="s">
        <v>555</v>
      </c>
      <c r="E129" s="146" t="s">
        <v>566</v>
      </c>
      <c r="F129" s="146" t="s">
        <v>567</v>
      </c>
      <c r="G129" s="147">
        <v>70812782.700000003</v>
      </c>
      <c r="H129" s="147">
        <v>21844172.300000001</v>
      </c>
      <c r="I129" s="147">
        <v>48968610.399999999</v>
      </c>
      <c r="J129" s="147"/>
      <c r="K129" s="147"/>
      <c r="L129" s="147"/>
      <c r="M129" s="147">
        <v>976859.2</v>
      </c>
      <c r="N129" s="147">
        <v>47991751.200000003</v>
      </c>
      <c r="O129" s="147">
        <v>13526894.689999999</v>
      </c>
      <c r="P129" s="147">
        <v>4171895.92</v>
      </c>
      <c r="Q129" s="147"/>
      <c r="R129" s="147"/>
      <c r="S129" s="147"/>
      <c r="T129" s="147">
        <v>9354998.7699999996</v>
      </c>
      <c r="U129" s="147">
        <v>30393869.359999999</v>
      </c>
      <c r="V129" s="147">
        <v>8778726.7799999993</v>
      </c>
      <c r="W129" s="147">
        <v>21615142.579999998</v>
      </c>
      <c r="X129" s="147">
        <v>79938751.75</v>
      </c>
      <c r="Y129" s="147">
        <v>79938751.75</v>
      </c>
      <c r="Z129" s="147">
        <v>2421190.4500000002</v>
      </c>
      <c r="AA129" s="147">
        <v>1025053.7</v>
      </c>
      <c r="AB129" s="148"/>
      <c r="AC129" s="149"/>
      <c r="AD129" s="149"/>
      <c r="AE129" s="149"/>
      <c r="AF129" s="149"/>
    </row>
    <row r="130" spans="1:32" ht="13.5" hidden="1" customHeight="1" outlineLevel="2" x14ac:dyDescent="0.15">
      <c r="A130" s="145">
        <v>118</v>
      </c>
      <c r="B130" s="146" t="s">
        <v>532</v>
      </c>
      <c r="C130" s="146" t="s">
        <v>554</v>
      </c>
      <c r="D130" s="146" t="s">
        <v>555</v>
      </c>
      <c r="E130" s="146" t="s">
        <v>568</v>
      </c>
      <c r="F130" s="146" t="s">
        <v>569</v>
      </c>
      <c r="G130" s="147">
        <v>56451771.57</v>
      </c>
      <c r="H130" s="147">
        <v>19307709.239999998</v>
      </c>
      <c r="I130" s="147">
        <v>37144062.329999998</v>
      </c>
      <c r="J130" s="147"/>
      <c r="K130" s="147"/>
      <c r="L130" s="147"/>
      <c r="M130" s="147">
        <v>2455662.4</v>
      </c>
      <c r="N130" s="147">
        <v>34688399.93</v>
      </c>
      <c r="O130" s="147">
        <v>10815323.460000001</v>
      </c>
      <c r="P130" s="147">
        <v>3699084.11</v>
      </c>
      <c r="Q130" s="147"/>
      <c r="R130" s="147"/>
      <c r="S130" s="147"/>
      <c r="T130" s="147">
        <v>7116239.3499999996</v>
      </c>
      <c r="U130" s="147">
        <v>21551521.109999999</v>
      </c>
      <c r="V130" s="147">
        <v>7189811.6500000004</v>
      </c>
      <c r="W130" s="147">
        <v>14361709.460000001</v>
      </c>
      <c r="X130" s="147">
        <v>58622011.140000001</v>
      </c>
      <c r="Y130" s="147">
        <v>58622011.140000001</v>
      </c>
      <c r="Z130" s="147">
        <v>2158844.5099999998</v>
      </c>
      <c r="AA130" s="147">
        <v>1179761.51</v>
      </c>
      <c r="AB130" s="148"/>
      <c r="AC130" s="149"/>
      <c r="AD130" s="149"/>
      <c r="AE130" s="149"/>
      <c r="AF130" s="149"/>
    </row>
    <row r="131" spans="1:32" ht="13.5" hidden="1" customHeight="1" outlineLevel="2" x14ac:dyDescent="0.15">
      <c r="A131" s="145">
        <v>119</v>
      </c>
      <c r="B131" s="146" t="s">
        <v>532</v>
      </c>
      <c r="C131" s="146" t="s">
        <v>554</v>
      </c>
      <c r="D131" s="146" t="s">
        <v>555</v>
      </c>
      <c r="E131" s="146" t="s">
        <v>570</v>
      </c>
      <c r="F131" s="146" t="s">
        <v>571</v>
      </c>
      <c r="G131" s="147">
        <v>54660438.899999999</v>
      </c>
      <c r="H131" s="147">
        <v>18636759.199999999</v>
      </c>
      <c r="I131" s="147">
        <v>36023679.700000003</v>
      </c>
      <c r="J131" s="147"/>
      <c r="K131" s="147"/>
      <c r="L131" s="147"/>
      <c r="M131" s="147">
        <v>439607.2</v>
      </c>
      <c r="N131" s="147">
        <v>35584072.5</v>
      </c>
      <c r="O131" s="147">
        <v>10245071.23</v>
      </c>
      <c r="P131" s="147">
        <v>3493081.7</v>
      </c>
      <c r="Q131" s="147"/>
      <c r="R131" s="147"/>
      <c r="S131" s="147"/>
      <c r="T131" s="147">
        <v>6751989.5300000003</v>
      </c>
      <c r="U131" s="147">
        <v>23307927.91</v>
      </c>
      <c r="V131" s="147">
        <v>7827978.0999999996</v>
      </c>
      <c r="W131" s="147">
        <v>15479949.810000001</v>
      </c>
      <c r="X131" s="147">
        <v>58255619.039999999</v>
      </c>
      <c r="Y131" s="147">
        <v>58255619.039999999</v>
      </c>
      <c r="Z131" s="147">
        <v>1520000</v>
      </c>
      <c r="AA131" s="147">
        <v>500664.99</v>
      </c>
      <c r="AB131" s="148"/>
      <c r="AC131" s="149"/>
      <c r="AD131" s="149"/>
      <c r="AE131" s="149"/>
      <c r="AF131" s="149"/>
    </row>
    <row r="132" spans="1:32" ht="13.5" hidden="1" customHeight="1" outlineLevel="2" x14ac:dyDescent="0.15">
      <c r="A132" s="145">
        <v>120</v>
      </c>
      <c r="B132" s="146" t="s">
        <v>532</v>
      </c>
      <c r="C132" s="146" t="s">
        <v>554</v>
      </c>
      <c r="D132" s="146" t="s">
        <v>555</v>
      </c>
      <c r="E132" s="146" t="s">
        <v>572</v>
      </c>
      <c r="F132" s="146" t="s">
        <v>573</v>
      </c>
      <c r="G132" s="147">
        <v>36937774.549999997</v>
      </c>
      <c r="H132" s="147">
        <v>11408491.15</v>
      </c>
      <c r="I132" s="147">
        <v>25529283.399999999</v>
      </c>
      <c r="J132" s="147"/>
      <c r="K132" s="147"/>
      <c r="L132" s="147"/>
      <c r="M132" s="147">
        <v>2286984.08</v>
      </c>
      <c r="N132" s="147">
        <v>23242299.32</v>
      </c>
      <c r="O132" s="147">
        <v>7046408.21</v>
      </c>
      <c r="P132" s="147">
        <v>2176822.9500000002</v>
      </c>
      <c r="Q132" s="147"/>
      <c r="R132" s="147"/>
      <c r="S132" s="147"/>
      <c r="T132" s="147">
        <v>4869585.26</v>
      </c>
      <c r="U132" s="147">
        <v>3657766.17</v>
      </c>
      <c r="V132" s="147">
        <v>1103099.8999999999</v>
      </c>
      <c r="W132" s="147">
        <v>2554666.27</v>
      </c>
      <c r="X132" s="147">
        <v>32953534.93</v>
      </c>
      <c r="Y132" s="147">
        <v>32953534.93</v>
      </c>
      <c r="Z132" s="147">
        <v>1243924.03</v>
      </c>
      <c r="AA132" s="147">
        <v>538936.78</v>
      </c>
      <c r="AB132" s="148"/>
      <c r="AC132" s="149"/>
      <c r="AD132" s="149"/>
      <c r="AE132" s="149"/>
      <c r="AF132" s="149"/>
    </row>
    <row r="133" spans="1:32" ht="13.5" hidden="1" customHeight="1" outlineLevel="1" x14ac:dyDescent="0.15">
      <c r="A133" s="151"/>
      <c r="B133" s="152"/>
      <c r="C133" s="153"/>
      <c r="D133" s="154" t="s">
        <v>574</v>
      </c>
      <c r="E133" s="152"/>
      <c r="F133" s="152"/>
      <c r="G133" s="155">
        <v>540597185.33999991</v>
      </c>
      <c r="H133" s="155">
        <v>261556638.83000001</v>
      </c>
      <c r="I133" s="155">
        <v>279040546.50999993</v>
      </c>
      <c r="J133" s="155"/>
      <c r="K133" s="155"/>
      <c r="L133" s="155"/>
      <c r="M133" s="155">
        <v>15455167.139999999</v>
      </c>
      <c r="N133" s="155">
        <v>263585379.37</v>
      </c>
      <c r="O133" s="155">
        <v>102766697.97999999</v>
      </c>
      <c r="P133" s="155">
        <v>49717618.840000011</v>
      </c>
      <c r="Q133" s="155"/>
      <c r="R133" s="155"/>
      <c r="S133" s="155"/>
      <c r="T133" s="155">
        <v>53049079.140000001</v>
      </c>
      <c r="U133" s="155">
        <v>434221958.32000011</v>
      </c>
      <c r="V133" s="155">
        <v>236225318.33000001</v>
      </c>
      <c r="W133" s="155">
        <v>197996639.99000001</v>
      </c>
      <c r="X133" s="155">
        <v>530086265.63999999</v>
      </c>
      <c r="Y133" s="155">
        <v>530086265.63999999</v>
      </c>
      <c r="Z133" s="155">
        <v>31636318.549999997</v>
      </c>
      <c r="AA133" s="155">
        <v>9972606.5899999999</v>
      </c>
      <c r="AB133" s="148"/>
      <c r="AC133" s="149"/>
      <c r="AD133" s="149"/>
      <c r="AE133" s="149"/>
      <c r="AF133" s="149"/>
    </row>
    <row r="134" spans="1:32" ht="13.5" hidden="1" customHeight="1" outlineLevel="2" x14ac:dyDescent="0.15">
      <c r="A134" s="156">
        <v>121</v>
      </c>
      <c r="B134" s="157" t="s">
        <v>532</v>
      </c>
      <c r="C134" s="146" t="s">
        <v>575</v>
      </c>
      <c r="D134" s="157" t="s">
        <v>576</v>
      </c>
      <c r="E134" s="157" t="s">
        <v>577</v>
      </c>
      <c r="F134" s="157" t="s">
        <v>578</v>
      </c>
      <c r="G134" s="147">
        <v>86697533.890000001</v>
      </c>
      <c r="H134" s="147">
        <v>58197776.57</v>
      </c>
      <c r="I134" s="147">
        <v>28499757.32</v>
      </c>
      <c r="J134" s="147"/>
      <c r="K134" s="147"/>
      <c r="L134" s="147"/>
      <c r="M134" s="147">
        <v>0</v>
      </c>
      <c r="N134" s="147">
        <v>28499757.32</v>
      </c>
      <c r="O134" s="147">
        <v>15011111.630000001</v>
      </c>
      <c r="P134" s="147">
        <v>10084870.42</v>
      </c>
      <c r="Q134" s="147"/>
      <c r="R134" s="147"/>
      <c r="S134" s="147"/>
      <c r="T134" s="147">
        <v>4926241.21</v>
      </c>
      <c r="U134" s="147">
        <v>138559111.84</v>
      </c>
      <c r="V134" s="147">
        <v>90035570.010000005</v>
      </c>
      <c r="W134" s="147">
        <v>48523541.829999998</v>
      </c>
      <c r="X134" s="147">
        <v>81949540.359999999</v>
      </c>
      <c r="Y134" s="147">
        <v>70458394.730000004</v>
      </c>
      <c r="Z134" s="147">
        <v>1900000</v>
      </c>
      <c r="AA134" s="147">
        <v>2218779.44</v>
      </c>
      <c r="AB134" s="148"/>
      <c r="AC134" s="149"/>
      <c r="AD134" s="149"/>
      <c r="AE134" s="149"/>
      <c r="AF134" s="149"/>
    </row>
    <row r="135" spans="1:32" ht="13.5" hidden="1" customHeight="1" outlineLevel="2" x14ac:dyDescent="0.15">
      <c r="A135" s="145">
        <v>122</v>
      </c>
      <c r="B135" s="146" t="s">
        <v>532</v>
      </c>
      <c r="C135" s="146" t="s">
        <v>575</v>
      </c>
      <c r="D135" s="146" t="s">
        <v>576</v>
      </c>
      <c r="E135" s="146" t="s">
        <v>579</v>
      </c>
      <c r="F135" s="146" t="s">
        <v>580</v>
      </c>
      <c r="G135" s="147">
        <v>77689532.200000003</v>
      </c>
      <c r="H135" s="147">
        <v>48013259.57</v>
      </c>
      <c r="I135" s="147">
        <v>29676272.629999999</v>
      </c>
      <c r="J135" s="147"/>
      <c r="K135" s="147"/>
      <c r="L135" s="147"/>
      <c r="M135" s="147">
        <v>0</v>
      </c>
      <c r="N135" s="147">
        <v>29676272.629999999</v>
      </c>
      <c r="O135" s="147">
        <v>13518199.33</v>
      </c>
      <c r="P135" s="147">
        <v>8361474.1399999997</v>
      </c>
      <c r="Q135" s="147"/>
      <c r="R135" s="147"/>
      <c r="S135" s="147"/>
      <c r="T135" s="147">
        <v>5156725.1900000004</v>
      </c>
      <c r="U135" s="147">
        <v>136558506.69</v>
      </c>
      <c r="V135" s="147">
        <v>80923692.290000007</v>
      </c>
      <c r="W135" s="147">
        <v>55634814.399999999</v>
      </c>
      <c r="X135" s="147">
        <v>90467812.219999999</v>
      </c>
      <c r="Y135" s="147">
        <v>90467812.219999999</v>
      </c>
      <c r="Z135" s="147">
        <v>2400000</v>
      </c>
      <c r="AA135" s="147">
        <v>1358560.65</v>
      </c>
      <c r="AB135" s="148"/>
      <c r="AC135" s="149"/>
      <c r="AD135" s="149"/>
      <c r="AE135" s="149"/>
      <c r="AF135" s="149"/>
    </row>
    <row r="136" spans="1:32" ht="13.5" hidden="1" customHeight="1" outlineLevel="2" x14ac:dyDescent="0.15">
      <c r="A136" s="145">
        <v>123</v>
      </c>
      <c r="B136" s="146" t="s">
        <v>532</v>
      </c>
      <c r="C136" s="146" t="s">
        <v>575</v>
      </c>
      <c r="D136" s="146" t="s">
        <v>576</v>
      </c>
      <c r="E136" s="146" t="s">
        <v>581</v>
      </c>
      <c r="F136" s="146" t="s">
        <v>582</v>
      </c>
      <c r="G136" s="147">
        <v>50771505.969999999</v>
      </c>
      <c r="H136" s="147">
        <v>22357256.75</v>
      </c>
      <c r="I136" s="147">
        <v>28414249.219999999</v>
      </c>
      <c r="J136" s="147"/>
      <c r="K136" s="147"/>
      <c r="L136" s="147"/>
      <c r="M136" s="147">
        <v>0</v>
      </c>
      <c r="N136" s="147">
        <v>28414249.219999999</v>
      </c>
      <c r="O136" s="147">
        <v>8790754.5800000001</v>
      </c>
      <c r="P136" s="147">
        <v>3870199.59</v>
      </c>
      <c r="Q136" s="147"/>
      <c r="R136" s="147"/>
      <c r="S136" s="147"/>
      <c r="T136" s="147">
        <v>4920554.99</v>
      </c>
      <c r="U136" s="147">
        <v>13096752.77</v>
      </c>
      <c r="V136" s="147">
        <v>5652276.6600000001</v>
      </c>
      <c r="W136" s="147">
        <v>7444476.1100000003</v>
      </c>
      <c r="X136" s="147">
        <v>40779280.32</v>
      </c>
      <c r="Y136" s="147">
        <v>40531275.520000003</v>
      </c>
      <c r="Z136" s="147">
        <v>2180732</v>
      </c>
      <c r="AA136" s="147">
        <v>679280.33</v>
      </c>
      <c r="AB136" s="148"/>
      <c r="AC136" s="149"/>
      <c r="AD136" s="149"/>
      <c r="AE136" s="149"/>
      <c r="AF136" s="149"/>
    </row>
    <row r="137" spans="1:32" ht="13.5" hidden="1" customHeight="1" outlineLevel="2" x14ac:dyDescent="0.15">
      <c r="A137" s="145">
        <v>124</v>
      </c>
      <c r="B137" s="146" t="s">
        <v>532</v>
      </c>
      <c r="C137" s="146" t="s">
        <v>575</v>
      </c>
      <c r="D137" s="146" t="s">
        <v>576</v>
      </c>
      <c r="E137" s="146" t="s">
        <v>583</v>
      </c>
      <c r="F137" s="146" t="s">
        <v>584</v>
      </c>
      <c r="G137" s="147">
        <v>59918814.850000001</v>
      </c>
      <c r="H137" s="147">
        <v>23924172.800000001</v>
      </c>
      <c r="I137" s="147">
        <v>35994642.049999997</v>
      </c>
      <c r="J137" s="147"/>
      <c r="K137" s="147"/>
      <c r="L137" s="147"/>
      <c r="M137" s="147">
        <v>0</v>
      </c>
      <c r="N137" s="147">
        <v>35994642.049999997</v>
      </c>
      <c r="O137" s="147">
        <v>10391590.390000001</v>
      </c>
      <c r="P137" s="147">
        <v>4148515.55</v>
      </c>
      <c r="Q137" s="147"/>
      <c r="R137" s="147"/>
      <c r="S137" s="147"/>
      <c r="T137" s="147">
        <v>6243074.8399999999</v>
      </c>
      <c r="U137" s="147">
        <v>18973171.469999999</v>
      </c>
      <c r="V137" s="147">
        <v>7475859.6500000004</v>
      </c>
      <c r="W137" s="147">
        <v>11497311.82</v>
      </c>
      <c r="X137" s="147">
        <v>53735028.710000001</v>
      </c>
      <c r="Y137" s="147">
        <v>53735028.710000001</v>
      </c>
      <c r="Z137" s="147">
        <v>3146867.35</v>
      </c>
      <c r="AA137" s="147">
        <v>850490.21</v>
      </c>
      <c r="AB137" s="148"/>
      <c r="AC137" s="149"/>
      <c r="AD137" s="149"/>
      <c r="AE137" s="149"/>
      <c r="AF137" s="149"/>
    </row>
    <row r="138" spans="1:32" ht="13.5" hidden="1" customHeight="1" outlineLevel="2" x14ac:dyDescent="0.15">
      <c r="A138" s="145">
        <v>125</v>
      </c>
      <c r="B138" s="146" t="s">
        <v>532</v>
      </c>
      <c r="C138" s="146" t="s">
        <v>575</v>
      </c>
      <c r="D138" s="146" t="s">
        <v>576</v>
      </c>
      <c r="E138" s="146" t="s">
        <v>585</v>
      </c>
      <c r="F138" s="146" t="s">
        <v>586</v>
      </c>
      <c r="G138" s="147">
        <v>62177562.060000002</v>
      </c>
      <c r="H138" s="147">
        <v>28959995.710000001</v>
      </c>
      <c r="I138" s="147">
        <v>33217566.350000001</v>
      </c>
      <c r="J138" s="147"/>
      <c r="K138" s="147"/>
      <c r="L138" s="147"/>
      <c r="M138" s="147">
        <v>0</v>
      </c>
      <c r="N138" s="147">
        <v>33217566.350000001</v>
      </c>
      <c r="O138" s="147">
        <v>10765638.68</v>
      </c>
      <c r="P138" s="147">
        <v>5014362.0199999996</v>
      </c>
      <c r="Q138" s="147"/>
      <c r="R138" s="147"/>
      <c r="S138" s="147"/>
      <c r="T138" s="147">
        <v>5751276.6600000001</v>
      </c>
      <c r="U138" s="147">
        <v>15535319.369999999</v>
      </c>
      <c r="V138" s="147">
        <v>7126970.2699999996</v>
      </c>
      <c r="W138" s="147">
        <v>8408349.0999999996</v>
      </c>
      <c r="X138" s="147">
        <v>47377192.109999999</v>
      </c>
      <c r="Y138" s="147">
        <v>45616704.049999997</v>
      </c>
      <c r="Z138" s="147">
        <v>3313321.57</v>
      </c>
      <c r="AA138" s="147">
        <v>949430.59</v>
      </c>
      <c r="AB138" s="148"/>
      <c r="AC138" s="149"/>
      <c r="AD138" s="149"/>
      <c r="AE138" s="149"/>
      <c r="AF138" s="149"/>
    </row>
    <row r="139" spans="1:32" ht="13.5" hidden="1" customHeight="1" outlineLevel="2" x14ac:dyDescent="0.15">
      <c r="A139" s="145">
        <v>126</v>
      </c>
      <c r="B139" s="146" t="s">
        <v>532</v>
      </c>
      <c r="C139" s="146" t="s">
        <v>575</v>
      </c>
      <c r="D139" s="146" t="s">
        <v>576</v>
      </c>
      <c r="E139" s="146" t="s">
        <v>587</v>
      </c>
      <c r="F139" s="146" t="s">
        <v>588</v>
      </c>
      <c r="G139" s="147">
        <v>83812562.989999995</v>
      </c>
      <c r="H139" s="147">
        <v>34480100.609999999</v>
      </c>
      <c r="I139" s="147">
        <v>49332462.380000003</v>
      </c>
      <c r="J139" s="147"/>
      <c r="K139" s="147"/>
      <c r="L139" s="147"/>
      <c r="M139" s="147">
        <v>0</v>
      </c>
      <c r="N139" s="147">
        <v>49332462.380000003</v>
      </c>
      <c r="O139" s="147">
        <v>14541252.58</v>
      </c>
      <c r="P139" s="147">
        <v>5983531.5599999996</v>
      </c>
      <c r="Q139" s="147"/>
      <c r="R139" s="147"/>
      <c r="S139" s="147"/>
      <c r="T139" s="147">
        <v>8557721.0199999996</v>
      </c>
      <c r="U139" s="147">
        <v>23340911.579999998</v>
      </c>
      <c r="V139" s="147">
        <v>9399130.8300000001</v>
      </c>
      <c r="W139" s="147">
        <v>13941780.75</v>
      </c>
      <c r="X139" s="147">
        <v>71831964.150000006</v>
      </c>
      <c r="Y139" s="147">
        <v>71831964.150000006</v>
      </c>
      <c r="Z139" s="147">
        <v>6816075.8899999997</v>
      </c>
      <c r="AA139" s="147">
        <v>1450419.69</v>
      </c>
      <c r="AB139" s="148"/>
      <c r="AC139" s="149"/>
      <c r="AD139" s="149"/>
      <c r="AE139" s="149"/>
      <c r="AF139" s="149"/>
    </row>
    <row r="140" spans="1:32" ht="13.5" hidden="1" customHeight="1" outlineLevel="2" x14ac:dyDescent="0.15">
      <c r="A140" s="145">
        <v>127</v>
      </c>
      <c r="B140" s="146" t="s">
        <v>532</v>
      </c>
      <c r="C140" s="146" t="s">
        <v>575</v>
      </c>
      <c r="D140" s="146" t="s">
        <v>576</v>
      </c>
      <c r="E140" s="146" t="s">
        <v>589</v>
      </c>
      <c r="F140" s="146" t="s">
        <v>590</v>
      </c>
      <c r="G140" s="147">
        <v>75678546.200000003</v>
      </c>
      <c r="H140" s="147">
        <v>36630818.240000002</v>
      </c>
      <c r="I140" s="147">
        <v>39047727.960000001</v>
      </c>
      <c r="J140" s="147"/>
      <c r="K140" s="147"/>
      <c r="L140" s="147"/>
      <c r="M140" s="147">
        <v>0</v>
      </c>
      <c r="N140" s="147">
        <v>39047727.960000001</v>
      </c>
      <c r="O140" s="147">
        <v>13103245.890000001</v>
      </c>
      <c r="P140" s="147">
        <v>6345196.2999999998</v>
      </c>
      <c r="Q140" s="147"/>
      <c r="R140" s="147"/>
      <c r="S140" s="147"/>
      <c r="T140" s="147">
        <v>6758049.5899999999</v>
      </c>
      <c r="U140" s="147">
        <v>42996431.43</v>
      </c>
      <c r="V140" s="147">
        <v>20475948.460000001</v>
      </c>
      <c r="W140" s="147">
        <v>22520482.969999999</v>
      </c>
      <c r="X140" s="147">
        <v>68326260.519999996</v>
      </c>
      <c r="Y140" s="147">
        <v>59391584.390000001</v>
      </c>
      <c r="Z140" s="147">
        <v>6403474.29</v>
      </c>
      <c r="AA140" s="147">
        <v>1470671.03</v>
      </c>
      <c r="AB140" s="148"/>
      <c r="AC140" s="149"/>
      <c r="AD140" s="149"/>
      <c r="AE140" s="149"/>
      <c r="AF140" s="149"/>
    </row>
    <row r="141" spans="1:32" ht="13.5" hidden="1" customHeight="1" outlineLevel="2" x14ac:dyDescent="0.15">
      <c r="A141" s="145">
        <v>128</v>
      </c>
      <c r="B141" s="146" t="s">
        <v>532</v>
      </c>
      <c r="C141" s="146" t="s">
        <v>575</v>
      </c>
      <c r="D141" s="146" t="s">
        <v>576</v>
      </c>
      <c r="E141" s="146" t="s">
        <v>591</v>
      </c>
      <c r="F141" s="146" t="s">
        <v>592</v>
      </c>
      <c r="G141" s="147">
        <v>34396833.380000003</v>
      </c>
      <c r="H141" s="147">
        <v>16502606.460000001</v>
      </c>
      <c r="I141" s="147">
        <v>17894226.920000002</v>
      </c>
      <c r="J141" s="147"/>
      <c r="K141" s="147"/>
      <c r="L141" s="147"/>
      <c r="M141" s="147">
        <v>0</v>
      </c>
      <c r="N141" s="147">
        <v>17894226.920000002</v>
      </c>
      <c r="O141" s="147">
        <v>5977099.9900000002</v>
      </c>
      <c r="P141" s="147">
        <v>2867516.68</v>
      </c>
      <c r="Q141" s="147"/>
      <c r="R141" s="147"/>
      <c r="S141" s="147"/>
      <c r="T141" s="147">
        <v>3109583.31</v>
      </c>
      <c r="U141" s="147">
        <v>9694948.0800000001</v>
      </c>
      <c r="V141" s="147">
        <v>4605768.8600000003</v>
      </c>
      <c r="W141" s="147">
        <v>5089179.22</v>
      </c>
      <c r="X141" s="147">
        <v>26092989.449999999</v>
      </c>
      <c r="Y141" s="147">
        <v>26092989.449999999</v>
      </c>
      <c r="Z141" s="147">
        <v>2477786.7200000002</v>
      </c>
      <c r="AA141" s="147">
        <v>413828.91</v>
      </c>
      <c r="AB141" s="148"/>
      <c r="AC141" s="149"/>
      <c r="AD141" s="149"/>
      <c r="AE141" s="149"/>
      <c r="AF141" s="149"/>
    </row>
    <row r="142" spans="1:32" ht="13.5" hidden="1" customHeight="1" outlineLevel="2" x14ac:dyDescent="0.15">
      <c r="A142" s="145">
        <v>129</v>
      </c>
      <c r="B142" s="146" t="s">
        <v>532</v>
      </c>
      <c r="C142" s="146" t="s">
        <v>575</v>
      </c>
      <c r="D142" s="146" t="s">
        <v>576</v>
      </c>
      <c r="E142" s="146" t="s">
        <v>593</v>
      </c>
      <c r="F142" s="146" t="s">
        <v>594</v>
      </c>
      <c r="G142" s="147">
        <v>49173474.789999999</v>
      </c>
      <c r="H142" s="147">
        <v>18904390.559999999</v>
      </c>
      <c r="I142" s="147">
        <v>30269084.23</v>
      </c>
      <c r="J142" s="147"/>
      <c r="K142" s="147"/>
      <c r="L142" s="147"/>
      <c r="M142" s="147">
        <v>0</v>
      </c>
      <c r="N142" s="147">
        <v>30269084.23</v>
      </c>
      <c r="O142" s="147">
        <v>8514065.9299999997</v>
      </c>
      <c r="P142" s="147">
        <v>3273574.79</v>
      </c>
      <c r="Q142" s="147"/>
      <c r="R142" s="147"/>
      <c r="S142" s="147"/>
      <c r="T142" s="147">
        <v>5240491.1399999997</v>
      </c>
      <c r="U142" s="147">
        <v>18110168.390000001</v>
      </c>
      <c r="V142" s="147">
        <v>6613369.6500000004</v>
      </c>
      <c r="W142" s="147">
        <v>11496798.74</v>
      </c>
      <c r="X142" s="147">
        <v>47006374.109999999</v>
      </c>
      <c r="Y142" s="147">
        <v>46173439.390000001</v>
      </c>
      <c r="Z142" s="147">
        <v>2525778.7999999998</v>
      </c>
      <c r="AA142" s="147">
        <v>930370.5</v>
      </c>
      <c r="AB142" s="148"/>
      <c r="AC142" s="149"/>
      <c r="AD142" s="149"/>
      <c r="AE142" s="149"/>
      <c r="AF142" s="149"/>
    </row>
    <row r="143" spans="1:32" ht="13.5" hidden="1" customHeight="1" outlineLevel="1" x14ac:dyDescent="0.15">
      <c r="A143" s="151"/>
      <c r="B143" s="152"/>
      <c r="C143" s="153"/>
      <c r="D143" s="154" t="s">
        <v>595</v>
      </c>
      <c r="E143" s="152"/>
      <c r="F143" s="152"/>
      <c r="G143" s="155">
        <v>580316366.33000004</v>
      </c>
      <c r="H143" s="155">
        <v>287970377.26999998</v>
      </c>
      <c r="I143" s="155">
        <v>292345989.06</v>
      </c>
      <c r="J143" s="155"/>
      <c r="K143" s="155"/>
      <c r="L143" s="155"/>
      <c r="M143" s="155">
        <v>0</v>
      </c>
      <c r="N143" s="155">
        <v>292345989.06</v>
      </c>
      <c r="O143" s="155">
        <v>100612959</v>
      </c>
      <c r="P143" s="155">
        <v>49949241.049999997</v>
      </c>
      <c r="Q143" s="155"/>
      <c r="R143" s="155"/>
      <c r="S143" s="155"/>
      <c r="T143" s="155">
        <v>50663717.950000003</v>
      </c>
      <c r="U143" s="155">
        <v>416865321.61999995</v>
      </c>
      <c r="V143" s="155">
        <v>232308586.68000007</v>
      </c>
      <c r="W143" s="155">
        <v>184556734.94</v>
      </c>
      <c r="X143" s="155">
        <v>527566441.94999999</v>
      </c>
      <c r="Y143" s="155">
        <v>504299192.60999995</v>
      </c>
      <c r="Z143" s="155">
        <v>31164036.619999997</v>
      </c>
      <c r="AA143" s="155">
        <v>10321831.35</v>
      </c>
      <c r="AB143" s="148"/>
      <c r="AC143" s="149"/>
      <c r="AD143" s="149"/>
      <c r="AE143" s="149"/>
      <c r="AF143" s="149"/>
    </row>
    <row r="144" spans="1:32" ht="13.5" hidden="1" customHeight="1" outlineLevel="2" x14ac:dyDescent="0.15">
      <c r="A144" s="156">
        <v>130</v>
      </c>
      <c r="B144" s="157" t="s">
        <v>532</v>
      </c>
      <c r="C144" s="146" t="s">
        <v>596</v>
      </c>
      <c r="D144" s="157" t="s">
        <v>597</v>
      </c>
      <c r="E144" s="157" t="s">
        <v>598</v>
      </c>
      <c r="F144" s="157" t="s">
        <v>599</v>
      </c>
      <c r="G144" s="147">
        <v>155398894.28999999</v>
      </c>
      <c r="H144" s="147">
        <v>91958644.930000007</v>
      </c>
      <c r="I144" s="147">
        <v>63440249.359999999</v>
      </c>
      <c r="J144" s="147"/>
      <c r="K144" s="147"/>
      <c r="L144" s="147"/>
      <c r="M144" s="147">
        <v>0</v>
      </c>
      <c r="N144" s="147">
        <v>63440249.359999999</v>
      </c>
      <c r="O144" s="147">
        <v>27401618.010000002</v>
      </c>
      <c r="P144" s="147">
        <v>16197528.859999999</v>
      </c>
      <c r="Q144" s="147"/>
      <c r="R144" s="147"/>
      <c r="S144" s="147"/>
      <c r="T144" s="147">
        <v>11204089.15</v>
      </c>
      <c r="U144" s="147">
        <v>712458680.04999995</v>
      </c>
      <c r="V144" s="147">
        <v>362702223.20999998</v>
      </c>
      <c r="W144" s="147">
        <v>349756456.83999997</v>
      </c>
      <c r="X144" s="147">
        <v>424400795.35000002</v>
      </c>
      <c r="Y144" s="147">
        <v>424400795.35000002</v>
      </c>
      <c r="Z144" s="147">
        <v>3455340</v>
      </c>
      <c r="AA144" s="147">
        <v>7701089.1500000004</v>
      </c>
      <c r="AB144" s="148"/>
      <c r="AC144" s="149"/>
      <c r="AD144" s="149"/>
      <c r="AE144" s="149"/>
      <c r="AF144" s="149"/>
    </row>
    <row r="145" spans="1:32" ht="13.5" hidden="1" customHeight="1" outlineLevel="2" x14ac:dyDescent="0.15">
      <c r="A145" s="145">
        <v>131</v>
      </c>
      <c r="B145" s="146" t="s">
        <v>532</v>
      </c>
      <c r="C145" s="146" t="s">
        <v>596</v>
      </c>
      <c r="D145" s="146" t="s">
        <v>597</v>
      </c>
      <c r="E145" s="146" t="s">
        <v>600</v>
      </c>
      <c r="F145" s="146" t="s">
        <v>601</v>
      </c>
      <c r="G145" s="147">
        <v>44629020.82</v>
      </c>
      <c r="H145" s="147">
        <v>19114237.52</v>
      </c>
      <c r="I145" s="147">
        <v>25514783.300000001</v>
      </c>
      <c r="J145" s="147"/>
      <c r="K145" s="147"/>
      <c r="L145" s="147"/>
      <c r="M145" s="147">
        <v>2938520.36</v>
      </c>
      <c r="N145" s="147">
        <v>22576262.940000001</v>
      </c>
      <c r="O145" s="147">
        <v>7851452.5999999996</v>
      </c>
      <c r="P145" s="147">
        <v>3361371.13</v>
      </c>
      <c r="Q145" s="147"/>
      <c r="R145" s="147"/>
      <c r="S145" s="147"/>
      <c r="T145" s="147">
        <v>4490081.47</v>
      </c>
      <c r="U145" s="147">
        <v>14210698.82</v>
      </c>
      <c r="V145" s="147">
        <v>6010587.3499999996</v>
      </c>
      <c r="W145" s="147">
        <v>8200111.4699999997</v>
      </c>
      <c r="X145" s="147">
        <v>38204976.240000002</v>
      </c>
      <c r="Y145" s="147">
        <v>37388356.090000004</v>
      </c>
      <c r="Z145" s="147">
        <v>3227620</v>
      </c>
      <c r="AA145" s="147">
        <v>1103083.94</v>
      </c>
      <c r="AB145" s="148"/>
      <c r="AC145" s="149"/>
      <c r="AD145" s="149"/>
      <c r="AE145" s="149"/>
      <c r="AF145" s="149"/>
    </row>
    <row r="146" spans="1:32" ht="13.5" hidden="1" customHeight="1" outlineLevel="2" x14ac:dyDescent="0.15">
      <c r="A146" s="145">
        <v>132</v>
      </c>
      <c r="B146" s="146" t="s">
        <v>532</v>
      </c>
      <c r="C146" s="146" t="s">
        <v>596</v>
      </c>
      <c r="D146" s="146" t="s">
        <v>597</v>
      </c>
      <c r="E146" s="146" t="s">
        <v>602</v>
      </c>
      <c r="F146" s="146" t="s">
        <v>603</v>
      </c>
      <c r="G146" s="147">
        <v>82557460.060000002</v>
      </c>
      <c r="H146" s="147">
        <v>35712677.090000004</v>
      </c>
      <c r="I146" s="147">
        <v>46844782.969999999</v>
      </c>
      <c r="J146" s="147"/>
      <c r="K146" s="147"/>
      <c r="L146" s="147"/>
      <c r="M146" s="147">
        <v>8458564.4700000007</v>
      </c>
      <c r="N146" s="147">
        <v>38386218.5</v>
      </c>
      <c r="O146" s="147">
        <v>14524742.85</v>
      </c>
      <c r="P146" s="147">
        <v>6282785.7800000003</v>
      </c>
      <c r="Q146" s="147"/>
      <c r="R146" s="147"/>
      <c r="S146" s="147"/>
      <c r="T146" s="147">
        <v>8241957.0700000003</v>
      </c>
      <c r="U146" s="147">
        <v>19160418.289999999</v>
      </c>
      <c r="V146" s="147">
        <v>8106497.1299999999</v>
      </c>
      <c r="W146" s="147">
        <v>11053921.16</v>
      </c>
      <c r="X146" s="147">
        <v>66140661.200000003</v>
      </c>
      <c r="Y146" s="147">
        <v>66140661.200000003</v>
      </c>
      <c r="Z146" s="147">
        <v>4147140</v>
      </c>
      <c r="AA146" s="147">
        <v>2336991.92</v>
      </c>
      <c r="AB146" s="148"/>
      <c r="AC146" s="149"/>
      <c r="AD146" s="149"/>
      <c r="AE146" s="149"/>
      <c r="AF146" s="149"/>
    </row>
    <row r="147" spans="1:32" ht="13.5" hidden="1" customHeight="1" outlineLevel="2" x14ac:dyDescent="0.15">
      <c r="A147" s="145">
        <v>133</v>
      </c>
      <c r="B147" s="146" t="s">
        <v>532</v>
      </c>
      <c r="C147" s="146" t="s">
        <v>596</v>
      </c>
      <c r="D147" s="146" t="s">
        <v>597</v>
      </c>
      <c r="E147" s="146" t="s">
        <v>604</v>
      </c>
      <c r="F147" s="146" t="s">
        <v>605</v>
      </c>
      <c r="G147" s="147">
        <v>47777877.899999999</v>
      </c>
      <c r="H147" s="147">
        <v>26999698.969999999</v>
      </c>
      <c r="I147" s="147">
        <v>20778178.93</v>
      </c>
      <c r="J147" s="147"/>
      <c r="K147" s="147"/>
      <c r="L147" s="147"/>
      <c r="M147" s="147">
        <v>4336359.82</v>
      </c>
      <c r="N147" s="147">
        <v>16441819.109999999</v>
      </c>
      <c r="O147" s="147">
        <v>8405421.7799999993</v>
      </c>
      <c r="P147" s="147">
        <v>4749871.99</v>
      </c>
      <c r="Q147" s="147"/>
      <c r="R147" s="147"/>
      <c r="S147" s="147"/>
      <c r="T147" s="147">
        <v>3655549.79</v>
      </c>
      <c r="U147" s="147">
        <v>15835462.27</v>
      </c>
      <c r="V147" s="147">
        <v>8778347.0399999991</v>
      </c>
      <c r="W147" s="147">
        <v>7057115.2300000004</v>
      </c>
      <c r="X147" s="147">
        <v>31490843.949999999</v>
      </c>
      <c r="Y147" s="147">
        <v>27248518.329999998</v>
      </c>
      <c r="Z147" s="147">
        <v>2870900</v>
      </c>
      <c r="AA147" s="147">
        <v>1282522.1100000001</v>
      </c>
      <c r="AB147" s="148"/>
      <c r="AC147" s="149"/>
      <c r="AD147" s="149"/>
      <c r="AE147" s="149"/>
      <c r="AF147" s="149"/>
    </row>
    <row r="148" spans="1:32" ht="13.5" hidden="1" customHeight="1" outlineLevel="2" x14ac:dyDescent="0.15">
      <c r="A148" s="145">
        <v>134</v>
      </c>
      <c r="B148" s="146" t="s">
        <v>532</v>
      </c>
      <c r="C148" s="146" t="s">
        <v>596</v>
      </c>
      <c r="D148" s="146" t="s">
        <v>597</v>
      </c>
      <c r="E148" s="146" t="s">
        <v>606</v>
      </c>
      <c r="F148" s="146" t="s">
        <v>607</v>
      </c>
      <c r="G148" s="147">
        <v>73100823.379999995</v>
      </c>
      <c r="H148" s="147">
        <v>33953392.700000003</v>
      </c>
      <c r="I148" s="147">
        <v>39147430.68</v>
      </c>
      <c r="J148" s="147"/>
      <c r="K148" s="147"/>
      <c r="L148" s="147"/>
      <c r="M148" s="147">
        <v>8778250.6500000004</v>
      </c>
      <c r="N148" s="147">
        <v>30369180.030000001</v>
      </c>
      <c r="O148" s="147">
        <v>12860413.23</v>
      </c>
      <c r="P148" s="147">
        <v>5973812.21</v>
      </c>
      <c r="Q148" s="147"/>
      <c r="R148" s="147"/>
      <c r="S148" s="147"/>
      <c r="T148" s="147">
        <v>6886601.0199999996</v>
      </c>
      <c r="U148" s="147">
        <v>17226909.32</v>
      </c>
      <c r="V148" s="147">
        <v>7786950.0899999999</v>
      </c>
      <c r="W148" s="147">
        <v>9439959.2300000004</v>
      </c>
      <c r="X148" s="147">
        <v>55473990.93</v>
      </c>
      <c r="Y148" s="147">
        <v>51143923.789999999</v>
      </c>
      <c r="Z148" s="147">
        <v>4386980</v>
      </c>
      <c r="AA148" s="147">
        <v>2098705.1</v>
      </c>
      <c r="AB148" s="148"/>
      <c r="AC148" s="149"/>
      <c r="AD148" s="149"/>
      <c r="AE148" s="149"/>
      <c r="AF148" s="149"/>
    </row>
    <row r="149" spans="1:32" ht="13.5" hidden="1" customHeight="1" outlineLevel="2" x14ac:dyDescent="0.15">
      <c r="A149" s="145">
        <v>135</v>
      </c>
      <c r="B149" s="146" t="s">
        <v>532</v>
      </c>
      <c r="C149" s="146" t="s">
        <v>596</v>
      </c>
      <c r="D149" s="146" t="s">
        <v>597</v>
      </c>
      <c r="E149" s="146" t="s">
        <v>608</v>
      </c>
      <c r="F149" s="146" t="s">
        <v>609</v>
      </c>
      <c r="G149" s="147">
        <v>40858394.119999997</v>
      </c>
      <c r="H149" s="147">
        <v>21742066.800000001</v>
      </c>
      <c r="I149" s="147">
        <v>19116327.32</v>
      </c>
      <c r="J149" s="147"/>
      <c r="K149" s="147"/>
      <c r="L149" s="147"/>
      <c r="M149" s="147">
        <v>1103059.05</v>
      </c>
      <c r="N149" s="147">
        <v>18013268.27</v>
      </c>
      <c r="O149" s="147">
        <v>7195405.1900000004</v>
      </c>
      <c r="P149" s="147">
        <v>3828634.25</v>
      </c>
      <c r="Q149" s="147"/>
      <c r="R149" s="147"/>
      <c r="S149" s="147"/>
      <c r="T149" s="147">
        <v>3366770.94</v>
      </c>
      <c r="U149" s="147">
        <v>19444980.18</v>
      </c>
      <c r="V149" s="147">
        <v>10177517.949999999</v>
      </c>
      <c r="W149" s="147">
        <v>9267462.2300000004</v>
      </c>
      <c r="X149" s="147">
        <v>31750560.489999998</v>
      </c>
      <c r="Y149" s="147">
        <v>31750560.489999998</v>
      </c>
      <c r="Z149" s="147">
        <v>3314940</v>
      </c>
      <c r="AA149" s="147">
        <v>1166443.48</v>
      </c>
      <c r="AB149" s="148"/>
      <c r="AC149" s="149"/>
      <c r="AD149" s="149"/>
      <c r="AE149" s="149"/>
      <c r="AF149" s="149"/>
    </row>
    <row r="150" spans="1:32" ht="13.5" hidden="1" customHeight="1" outlineLevel="2" x14ac:dyDescent="0.15">
      <c r="A150" s="145">
        <v>136</v>
      </c>
      <c r="B150" s="146" t="s">
        <v>532</v>
      </c>
      <c r="C150" s="146" t="s">
        <v>596</v>
      </c>
      <c r="D150" s="146" t="s">
        <v>597</v>
      </c>
      <c r="E150" s="146" t="s">
        <v>610</v>
      </c>
      <c r="F150" s="146" t="s">
        <v>611</v>
      </c>
      <c r="G150" s="147">
        <v>101974122.95</v>
      </c>
      <c r="H150" s="147">
        <v>40569144.82</v>
      </c>
      <c r="I150" s="147">
        <v>61404978.130000003</v>
      </c>
      <c r="J150" s="147"/>
      <c r="K150" s="147"/>
      <c r="L150" s="147"/>
      <c r="M150" s="147">
        <v>11964128.699999999</v>
      </c>
      <c r="N150" s="147">
        <v>49440849.43</v>
      </c>
      <c r="O150" s="147">
        <v>17940008.050000001</v>
      </c>
      <c r="P150" s="147">
        <v>7140453.6900000004</v>
      </c>
      <c r="Q150" s="147"/>
      <c r="R150" s="147"/>
      <c r="S150" s="147"/>
      <c r="T150" s="147">
        <v>10799554.359999999</v>
      </c>
      <c r="U150" s="147">
        <v>30452817.859999999</v>
      </c>
      <c r="V150" s="147">
        <v>11498143.49</v>
      </c>
      <c r="W150" s="147">
        <v>18954674.370000001</v>
      </c>
      <c r="X150" s="147">
        <v>91159206.859999999</v>
      </c>
      <c r="Y150" s="147">
        <v>82192986.769999996</v>
      </c>
      <c r="Z150" s="147">
        <v>9471831.4800000004</v>
      </c>
      <c r="AA150" s="147">
        <v>2856411.27</v>
      </c>
      <c r="AB150" s="148"/>
      <c r="AC150" s="149"/>
      <c r="AD150" s="149"/>
      <c r="AE150" s="149"/>
      <c r="AF150" s="149"/>
    </row>
    <row r="151" spans="1:32" ht="13.5" hidden="1" customHeight="1" outlineLevel="2" x14ac:dyDescent="0.15">
      <c r="A151" s="145">
        <v>137</v>
      </c>
      <c r="B151" s="146" t="s">
        <v>532</v>
      </c>
      <c r="C151" s="146" t="s">
        <v>596</v>
      </c>
      <c r="D151" s="146" t="s">
        <v>597</v>
      </c>
      <c r="E151" s="146" t="s">
        <v>612</v>
      </c>
      <c r="F151" s="146" t="s">
        <v>613</v>
      </c>
      <c r="G151" s="147">
        <v>58679377.119999997</v>
      </c>
      <c r="H151" s="147">
        <v>22840942.949999999</v>
      </c>
      <c r="I151" s="147">
        <v>35838434.170000002</v>
      </c>
      <c r="J151" s="147"/>
      <c r="K151" s="147"/>
      <c r="L151" s="147"/>
      <c r="M151" s="147">
        <v>3762014.66</v>
      </c>
      <c r="N151" s="147">
        <v>32076419.510000002</v>
      </c>
      <c r="O151" s="147">
        <v>10323290.529999999</v>
      </c>
      <c r="P151" s="147">
        <v>4018406.59</v>
      </c>
      <c r="Q151" s="147"/>
      <c r="R151" s="147"/>
      <c r="S151" s="147"/>
      <c r="T151" s="147">
        <v>6304883.9400000004</v>
      </c>
      <c r="U151" s="147">
        <v>16977332.539999999</v>
      </c>
      <c r="V151" s="147">
        <v>6460771.46</v>
      </c>
      <c r="W151" s="147">
        <v>10516561.08</v>
      </c>
      <c r="X151" s="147">
        <v>52659879.189999998</v>
      </c>
      <c r="Y151" s="147">
        <v>50158545.240000002</v>
      </c>
      <c r="Z151" s="147">
        <v>2804500</v>
      </c>
      <c r="AA151" s="147">
        <v>1328074.58</v>
      </c>
      <c r="AB151" s="148"/>
      <c r="AC151" s="149"/>
      <c r="AD151" s="149"/>
      <c r="AE151" s="149"/>
      <c r="AF151" s="149"/>
    </row>
    <row r="152" spans="1:32" ht="13.5" hidden="1" customHeight="1" outlineLevel="2" x14ac:dyDescent="0.15">
      <c r="A152" s="145">
        <v>138</v>
      </c>
      <c r="B152" s="146" t="s">
        <v>532</v>
      </c>
      <c r="C152" s="146" t="s">
        <v>596</v>
      </c>
      <c r="D152" s="146" t="s">
        <v>597</v>
      </c>
      <c r="E152" s="146" t="s">
        <v>614</v>
      </c>
      <c r="F152" s="146" t="s">
        <v>615</v>
      </c>
      <c r="G152" s="147">
        <v>84180027.219999999</v>
      </c>
      <c r="H152" s="147">
        <v>30112326.010000002</v>
      </c>
      <c r="I152" s="147">
        <v>54067701.210000001</v>
      </c>
      <c r="J152" s="147"/>
      <c r="K152" s="147"/>
      <c r="L152" s="147"/>
      <c r="M152" s="147">
        <v>5159102.29</v>
      </c>
      <c r="N152" s="147">
        <v>48908598.920000002</v>
      </c>
      <c r="O152" s="147">
        <v>14834431.85</v>
      </c>
      <c r="P152" s="147">
        <v>5304894.88</v>
      </c>
      <c r="Q152" s="147"/>
      <c r="R152" s="147"/>
      <c r="S152" s="147"/>
      <c r="T152" s="147">
        <v>9529536.9700000007</v>
      </c>
      <c r="U152" s="147">
        <v>45039155.82</v>
      </c>
      <c r="V152" s="147">
        <v>15837802.109999999</v>
      </c>
      <c r="W152" s="147">
        <v>29201353.710000001</v>
      </c>
      <c r="X152" s="147">
        <v>92798591.890000001</v>
      </c>
      <c r="Y152" s="147">
        <v>92798591.890000001</v>
      </c>
      <c r="Z152" s="147">
        <v>4195120</v>
      </c>
      <c r="AA152" s="147">
        <v>2274675.2000000002</v>
      </c>
      <c r="AB152" s="148"/>
      <c r="AC152" s="149"/>
      <c r="AD152" s="149"/>
      <c r="AE152" s="149"/>
      <c r="AF152" s="149"/>
    </row>
    <row r="153" spans="1:32" ht="13.5" hidden="1" customHeight="1" outlineLevel="1" x14ac:dyDescent="0.15">
      <c r="A153" s="151"/>
      <c r="B153" s="152"/>
      <c r="C153" s="153"/>
      <c r="D153" s="154" t="s">
        <v>616</v>
      </c>
      <c r="E153" s="152"/>
      <c r="F153" s="152"/>
      <c r="G153" s="155">
        <v>689155997.86000001</v>
      </c>
      <c r="H153" s="155">
        <v>323003131.79000002</v>
      </c>
      <c r="I153" s="155">
        <v>366152866.06999999</v>
      </c>
      <c r="J153" s="155"/>
      <c r="K153" s="155"/>
      <c r="L153" s="155"/>
      <c r="M153" s="155">
        <v>46499999.999999993</v>
      </c>
      <c r="N153" s="155">
        <v>319652866.07000005</v>
      </c>
      <c r="O153" s="155">
        <v>121336784.08999999</v>
      </c>
      <c r="P153" s="155">
        <v>56857759.380000003</v>
      </c>
      <c r="Q153" s="155"/>
      <c r="R153" s="155"/>
      <c r="S153" s="155"/>
      <c r="T153" s="155">
        <v>64479024.709999993</v>
      </c>
      <c r="U153" s="155">
        <v>890806455.14999998</v>
      </c>
      <c r="V153" s="155">
        <v>437358839.82999998</v>
      </c>
      <c r="W153" s="155">
        <v>453447615.32000005</v>
      </c>
      <c r="X153" s="155">
        <v>884079506.10000002</v>
      </c>
      <c r="Y153" s="155">
        <v>863222939.14999998</v>
      </c>
      <c r="Z153" s="155">
        <v>37874371.480000004</v>
      </c>
      <c r="AA153" s="155">
        <v>22147996.749999996</v>
      </c>
      <c r="AB153" s="148"/>
      <c r="AC153" s="149"/>
      <c r="AD153" s="149"/>
      <c r="AE153" s="149"/>
      <c r="AF153" s="149"/>
    </row>
    <row r="154" spans="1:32" ht="13.5" hidden="1" customHeight="1" outlineLevel="2" x14ac:dyDescent="0.15">
      <c r="A154" s="156">
        <v>139</v>
      </c>
      <c r="B154" s="157" t="s">
        <v>532</v>
      </c>
      <c r="C154" s="146" t="s">
        <v>617</v>
      </c>
      <c r="D154" s="157" t="s">
        <v>618</v>
      </c>
      <c r="E154" s="157" t="s">
        <v>619</v>
      </c>
      <c r="F154" s="157" t="s">
        <v>620</v>
      </c>
      <c r="G154" s="147">
        <v>145144851.25999999</v>
      </c>
      <c r="H154" s="147">
        <v>67488960.489999995</v>
      </c>
      <c r="I154" s="147">
        <v>77655890.769999996</v>
      </c>
      <c r="J154" s="147"/>
      <c r="K154" s="147"/>
      <c r="L154" s="147"/>
      <c r="M154" s="147">
        <v>7829530</v>
      </c>
      <c r="N154" s="147">
        <v>69826360.769999996</v>
      </c>
      <c r="O154" s="147">
        <v>25141456.289999999</v>
      </c>
      <c r="P154" s="147">
        <v>11688158.32</v>
      </c>
      <c r="Q154" s="147"/>
      <c r="R154" s="147"/>
      <c r="S154" s="147"/>
      <c r="T154" s="147">
        <v>13453297.970000001</v>
      </c>
      <c r="U154" s="147">
        <v>332706210.51999998</v>
      </c>
      <c r="V154" s="147">
        <v>146463003.19</v>
      </c>
      <c r="W154" s="147">
        <v>186243207.33000001</v>
      </c>
      <c r="X154" s="147">
        <v>277352396.06999999</v>
      </c>
      <c r="Y154" s="147">
        <v>234543018.06</v>
      </c>
      <c r="Z154" s="147">
        <v>4635825.9400000004</v>
      </c>
      <c r="AA154" s="147">
        <v>5068959</v>
      </c>
      <c r="AB154" s="148"/>
      <c r="AC154" s="149"/>
      <c r="AD154" s="149"/>
      <c r="AE154" s="149"/>
      <c r="AF154" s="149"/>
    </row>
    <row r="155" spans="1:32" ht="13.5" hidden="1" customHeight="1" outlineLevel="2" x14ac:dyDescent="0.15">
      <c r="A155" s="145">
        <v>140</v>
      </c>
      <c r="B155" s="146" t="s">
        <v>532</v>
      </c>
      <c r="C155" s="146" t="s">
        <v>617</v>
      </c>
      <c r="D155" s="146" t="s">
        <v>618</v>
      </c>
      <c r="E155" s="146" t="s">
        <v>621</v>
      </c>
      <c r="F155" s="146" t="s">
        <v>622</v>
      </c>
      <c r="G155" s="147">
        <v>72790397</v>
      </c>
      <c r="H155" s="147">
        <v>28072838.510000002</v>
      </c>
      <c r="I155" s="147">
        <v>44717558.490000002</v>
      </c>
      <c r="J155" s="147"/>
      <c r="K155" s="147"/>
      <c r="L155" s="147"/>
      <c r="M155" s="147">
        <v>4663735</v>
      </c>
      <c r="N155" s="147">
        <v>40053823.490000002</v>
      </c>
      <c r="O155" s="147">
        <v>12608484.34</v>
      </c>
      <c r="P155" s="147">
        <v>4864592.5999999996</v>
      </c>
      <c r="Q155" s="147"/>
      <c r="R155" s="147"/>
      <c r="S155" s="147"/>
      <c r="T155" s="147">
        <v>7743891.7400000002</v>
      </c>
      <c r="U155" s="147">
        <v>21632560.510000002</v>
      </c>
      <c r="V155" s="147">
        <v>8044814.8899999997</v>
      </c>
      <c r="W155" s="147">
        <v>13587745.619999999</v>
      </c>
      <c r="X155" s="147">
        <v>66049195.850000001</v>
      </c>
      <c r="Y155" s="147">
        <v>64222299.579999998</v>
      </c>
      <c r="Z155" s="147">
        <v>7787974.6200000001</v>
      </c>
      <c r="AA155" s="147">
        <v>683825</v>
      </c>
      <c r="AB155" s="148"/>
      <c r="AC155" s="149"/>
      <c r="AD155" s="149"/>
      <c r="AE155" s="149"/>
      <c r="AF155" s="149"/>
    </row>
    <row r="156" spans="1:32" ht="13.5" hidden="1" customHeight="1" outlineLevel="2" x14ac:dyDescent="0.15">
      <c r="A156" s="145">
        <v>141</v>
      </c>
      <c r="B156" s="146" t="s">
        <v>532</v>
      </c>
      <c r="C156" s="146" t="s">
        <v>617</v>
      </c>
      <c r="D156" s="146" t="s">
        <v>618</v>
      </c>
      <c r="E156" s="146" t="s">
        <v>623</v>
      </c>
      <c r="F156" s="146" t="s">
        <v>624</v>
      </c>
      <c r="G156" s="147">
        <v>119787395.75</v>
      </c>
      <c r="H156" s="147">
        <v>47115425.439999998</v>
      </c>
      <c r="I156" s="147">
        <v>72671970.310000002</v>
      </c>
      <c r="J156" s="147"/>
      <c r="K156" s="147"/>
      <c r="L156" s="147"/>
      <c r="M156" s="147">
        <v>9576497</v>
      </c>
      <c r="N156" s="147">
        <v>63095473.310000002</v>
      </c>
      <c r="O156" s="147">
        <v>20749131.289999999</v>
      </c>
      <c r="P156" s="147">
        <v>8166309.9900000002</v>
      </c>
      <c r="Q156" s="147"/>
      <c r="R156" s="147"/>
      <c r="S156" s="147"/>
      <c r="T156" s="147">
        <v>12582821.300000001</v>
      </c>
      <c r="U156" s="147">
        <v>94727762.879999995</v>
      </c>
      <c r="V156" s="147">
        <v>35657128.57</v>
      </c>
      <c r="W156" s="147">
        <v>59070634.310000002</v>
      </c>
      <c r="X156" s="147">
        <v>144325425.91999999</v>
      </c>
      <c r="Y156" s="147">
        <v>133626144.01000001</v>
      </c>
      <c r="Z156" s="147">
        <v>4492535.63</v>
      </c>
      <c r="AA156" s="147">
        <v>3105484</v>
      </c>
      <c r="AB156" s="148"/>
      <c r="AC156" s="149"/>
      <c r="AD156" s="149"/>
      <c r="AE156" s="149"/>
      <c r="AF156" s="149"/>
    </row>
    <row r="157" spans="1:32" ht="13.5" hidden="1" customHeight="1" outlineLevel="2" x14ac:dyDescent="0.15">
      <c r="A157" s="145">
        <v>142</v>
      </c>
      <c r="B157" s="146" t="s">
        <v>532</v>
      </c>
      <c r="C157" s="146" t="s">
        <v>617</v>
      </c>
      <c r="D157" s="146" t="s">
        <v>618</v>
      </c>
      <c r="E157" s="146" t="s">
        <v>625</v>
      </c>
      <c r="F157" s="146" t="s">
        <v>626</v>
      </c>
      <c r="G157" s="147">
        <v>108197266.95999999</v>
      </c>
      <c r="H157" s="147">
        <v>33974226.530000001</v>
      </c>
      <c r="I157" s="147">
        <v>74223040.430000007</v>
      </c>
      <c r="J157" s="147"/>
      <c r="K157" s="147"/>
      <c r="L157" s="147"/>
      <c r="M157" s="147">
        <v>6177438</v>
      </c>
      <c r="N157" s="147">
        <v>68045602.430000007</v>
      </c>
      <c r="O157" s="147">
        <v>18741531.890000001</v>
      </c>
      <c r="P157" s="147">
        <v>5887390.4000000004</v>
      </c>
      <c r="Q157" s="147"/>
      <c r="R157" s="147"/>
      <c r="S157" s="147"/>
      <c r="T157" s="147">
        <v>12854141.49</v>
      </c>
      <c r="U157" s="147">
        <v>116394235.93000001</v>
      </c>
      <c r="V157" s="147">
        <v>33915205.07</v>
      </c>
      <c r="W157" s="147">
        <v>82479030.859999999</v>
      </c>
      <c r="X157" s="147">
        <v>169556212.78</v>
      </c>
      <c r="Y157" s="147">
        <v>162657084.18000001</v>
      </c>
      <c r="Z157" s="147">
        <v>20652777.100000001</v>
      </c>
      <c r="AA157" s="147">
        <v>1544579</v>
      </c>
      <c r="AB157" s="148"/>
      <c r="AC157" s="149"/>
      <c r="AD157" s="149"/>
      <c r="AE157" s="149"/>
      <c r="AF157" s="149"/>
    </row>
    <row r="158" spans="1:32" ht="13.5" hidden="1" customHeight="1" outlineLevel="2" x14ac:dyDescent="0.15">
      <c r="A158" s="145">
        <v>143</v>
      </c>
      <c r="B158" s="146" t="s">
        <v>532</v>
      </c>
      <c r="C158" s="146" t="s">
        <v>617</v>
      </c>
      <c r="D158" s="146" t="s">
        <v>618</v>
      </c>
      <c r="E158" s="146" t="s">
        <v>627</v>
      </c>
      <c r="F158" s="146" t="s">
        <v>628</v>
      </c>
      <c r="G158" s="147">
        <v>62802887.859999999</v>
      </c>
      <c r="H158" s="147">
        <v>21781187.989999998</v>
      </c>
      <c r="I158" s="147">
        <v>41021699.869999997</v>
      </c>
      <c r="J158" s="147"/>
      <c r="K158" s="147"/>
      <c r="L158" s="147"/>
      <c r="M158" s="147">
        <v>5166377</v>
      </c>
      <c r="N158" s="147">
        <v>35855322.869999997</v>
      </c>
      <c r="O158" s="147">
        <v>10878484.810000001</v>
      </c>
      <c r="P158" s="147">
        <v>3771550.84</v>
      </c>
      <c r="Q158" s="147"/>
      <c r="R158" s="147"/>
      <c r="S158" s="147"/>
      <c r="T158" s="147">
        <v>7106933.9699999997</v>
      </c>
      <c r="U158" s="147">
        <v>19977317.100000001</v>
      </c>
      <c r="V158" s="147">
        <v>6572907.1699999999</v>
      </c>
      <c r="W158" s="147">
        <v>13404409.93</v>
      </c>
      <c r="X158" s="147">
        <v>61533043.770000003</v>
      </c>
      <c r="Y158" s="147">
        <v>54417025.369999997</v>
      </c>
      <c r="Z158" s="147">
        <v>5734654.8200000003</v>
      </c>
      <c r="AA158" s="147">
        <v>776869</v>
      </c>
      <c r="AB158" s="148"/>
      <c r="AC158" s="149"/>
      <c r="AD158" s="149"/>
      <c r="AE158" s="149"/>
      <c r="AF158" s="149"/>
    </row>
    <row r="159" spans="1:32" ht="13.5" hidden="1" customHeight="1" outlineLevel="2" x14ac:dyDescent="0.15">
      <c r="A159" s="145">
        <v>144</v>
      </c>
      <c r="B159" s="146" t="s">
        <v>532</v>
      </c>
      <c r="C159" s="146" t="s">
        <v>617</v>
      </c>
      <c r="D159" s="146" t="s">
        <v>618</v>
      </c>
      <c r="E159" s="146" t="s">
        <v>629</v>
      </c>
      <c r="F159" s="146" t="s">
        <v>630</v>
      </c>
      <c r="G159" s="147">
        <v>90021006.620000005</v>
      </c>
      <c r="H159" s="147">
        <v>31879814.850000001</v>
      </c>
      <c r="I159" s="147">
        <v>58141191.770000003</v>
      </c>
      <c r="J159" s="147"/>
      <c r="K159" s="147"/>
      <c r="L159" s="147"/>
      <c r="M159" s="147">
        <v>9312770</v>
      </c>
      <c r="N159" s="147">
        <v>48828421.770000003</v>
      </c>
      <c r="O159" s="147">
        <v>15593107.060000001</v>
      </c>
      <c r="P159" s="147">
        <v>5520846.3899999997</v>
      </c>
      <c r="Q159" s="147"/>
      <c r="R159" s="147"/>
      <c r="S159" s="147"/>
      <c r="T159" s="147">
        <v>10072260.67</v>
      </c>
      <c r="U159" s="147">
        <v>46882343.240000002</v>
      </c>
      <c r="V159" s="147">
        <v>16044124.76</v>
      </c>
      <c r="W159" s="147">
        <v>30838218.48</v>
      </c>
      <c r="X159" s="147">
        <v>99051670.920000002</v>
      </c>
      <c r="Y159" s="147">
        <v>86437149.310000002</v>
      </c>
      <c r="Z159" s="147">
        <v>2802735.73</v>
      </c>
      <c r="AA159" s="147">
        <v>1410389</v>
      </c>
      <c r="AB159" s="148"/>
      <c r="AC159" s="149"/>
      <c r="AD159" s="149"/>
      <c r="AE159" s="149"/>
      <c r="AF159" s="149"/>
    </row>
    <row r="160" spans="1:32" ht="13.5" hidden="1" customHeight="1" outlineLevel="2" x14ac:dyDescent="0.15">
      <c r="A160" s="145">
        <v>145</v>
      </c>
      <c r="B160" s="146" t="s">
        <v>532</v>
      </c>
      <c r="C160" s="146" t="s">
        <v>617</v>
      </c>
      <c r="D160" s="146" t="s">
        <v>618</v>
      </c>
      <c r="E160" s="146" t="s">
        <v>631</v>
      </c>
      <c r="F160" s="146" t="s">
        <v>632</v>
      </c>
      <c r="G160" s="147">
        <v>67005688.729999997</v>
      </c>
      <c r="H160" s="147">
        <v>22644782.789999999</v>
      </c>
      <c r="I160" s="147">
        <v>44360905.939999998</v>
      </c>
      <c r="J160" s="147"/>
      <c r="K160" s="147"/>
      <c r="L160" s="147"/>
      <c r="M160" s="147">
        <v>5600238</v>
      </c>
      <c r="N160" s="147">
        <v>38760667.939999998</v>
      </c>
      <c r="O160" s="147">
        <v>11615133.91</v>
      </c>
      <c r="P160" s="147">
        <v>3925501.03</v>
      </c>
      <c r="Q160" s="147"/>
      <c r="R160" s="147"/>
      <c r="S160" s="147"/>
      <c r="T160" s="147">
        <v>7689632.8799999999</v>
      </c>
      <c r="U160" s="147">
        <v>35147799.880000003</v>
      </c>
      <c r="V160" s="147">
        <v>11430694.18</v>
      </c>
      <c r="W160" s="147">
        <v>23717105.699999999</v>
      </c>
      <c r="X160" s="147">
        <v>75767644.519999996</v>
      </c>
      <c r="Y160" s="147">
        <v>75767644.519999996</v>
      </c>
      <c r="Z160" s="147">
        <v>2465936.2999999998</v>
      </c>
      <c r="AA160" s="147">
        <v>964416</v>
      </c>
      <c r="AB160" s="148"/>
      <c r="AC160" s="149"/>
      <c r="AD160" s="149"/>
      <c r="AE160" s="149"/>
      <c r="AF160" s="149"/>
    </row>
    <row r="161" spans="1:32" ht="13.5" hidden="1" customHeight="1" outlineLevel="2" x14ac:dyDescent="0.15">
      <c r="A161" s="145">
        <v>146</v>
      </c>
      <c r="B161" s="146" t="s">
        <v>532</v>
      </c>
      <c r="C161" s="146" t="s">
        <v>617</v>
      </c>
      <c r="D161" s="146" t="s">
        <v>618</v>
      </c>
      <c r="E161" s="146" t="s">
        <v>633</v>
      </c>
      <c r="F161" s="146" t="s">
        <v>634</v>
      </c>
      <c r="G161" s="147">
        <v>24243549.710000001</v>
      </c>
      <c r="H161" s="147">
        <v>8704648.6400000006</v>
      </c>
      <c r="I161" s="147">
        <v>15538901.07</v>
      </c>
      <c r="J161" s="147"/>
      <c r="K161" s="147"/>
      <c r="L161" s="147"/>
      <c r="M161" s="147">
        <v>1028677</v>
      </c>
      <c r="N161" s="147">
        <v>14510224.07</v>
      </c>
      <c r="O161" s="147">
        <v>4208722.97</v>
      </c>
      <c r="P161" s="147">
        <v>1511554.04</v>
      </c>
      <c r="Q161" s="147"/>
      <c r="R161" s="147"/>
      <c r="S161" s="147"/>
      <c r="T161" s="147">
        <v>2697168.93</v>
      </c>
      <c r="U161" s="147">
        <v>8550392.5199999996</v>
      </c>
      <c r="V161" s="147">
        <v>2996682.32</v>
      </c>
      <c r="W161" s="147">
        <v>5553710.2000000002</v>
      </c>
      <c r="X161" s="147">
        <v>23789780.199999999</v>
      </c>
      <c r="Y161" s="147">
        <v>23789780.199999999</v>
      </c>
      <c r="Z161" s="147">
        <v>1547883.76</v>
      </c>
      <c r="AA161" s="147">
        <v>158214.37</v>
      </c>
      <c r="AB161" s="148"/>
      <c r="AC161" s="149"/>
      <c r="AD161" s="149"/>
      <c r="AE161" s="149"/>
      <c r="AF161" s="149"/>
    </row>
    <row r="162" spans="1:32" ht="13.5" hidden="1" customHeight="1" outlineLevel="2" x14ac:dyDescent="0.15">
      <c r="A162" s="145">
        <v>147</v>
      </c>
      <c r="B162" s="146" t="s">
        <v>532</v>
      </c>
      <c r="C162" s="146" t="s">
        <v>617</v>
      </c>
      <c r="D162" s="146" t="s">
        <v>618</v>
      </c>
      <c r="E162" s="146" t="s">
        <v>635</v>
      </c>
      <c r="F162" s="146" t="s">
        <v>636</v>
      </c>
      <c r="G162" s="147">
        <v>42025303.420000002</v>
      </c>
      <c r="H162" s="147">
        <v>14121313.98</v>
      </c>
      <c r="I162" s="147">
        <v>27903989.440000001</v>
      </c>
      <c r="J162" s="147"/>
      <c r="K162" s="147"/>
      <c r="L162" s="147"/>
      <c r="M162" s="147">
        <v>2906721</v>
      </c>
      <c r="N162" s="147">
        <v>24997268.440000001</v>
      </c>
      <c r="O162" s="147">
        <v>7292603.2000000002</v>
      </c>
      <c r="P162" s="147">
        <v>2449844.2000000002</v>
      </c>
      <c r="Q162" s="147"/>
      <c r="R162" s="147"/>
      <c r="S162" s="147"/>
      <c r="T162" s="147">
        <v>4842759</v>
      </c>
      <c r="U162" s="147">
        <v>17868086.649999999</v>
      </c>
      <c r="V162" s="147">
        <v>5822298.8200000003</v>
      </c>
      <c r="W162" s="147">
        <v>12045787.83</v>
      </c>
      <c r="X162" s="147">
        <v>44792536.270000003</v>
      </c>
      <c r="Y162" s="147">
        <v>44792536.270000003</v>
      </c>
      <c r="Z162" s="147">
        <v>2947044.83</v>
      </c>
      <c r="AA162" s="147">
        <v>319481</v>
      </c>
      <c r="AB162" s="148"/>
      <c r="AC162" s="149"/>
      <c r="AD162" s="149"/>
      <c r="AE162" s="149"/>
      <c r="AF162" s="149"/>
    </row>
    <row r="163" spans="1:32" ht="13.5" hidden="1" customHeight="1" outlineLevel="2" x14ac:dyDescent="0.15">
      <c r="A163" s="145">
        <v>148</v>
      </c>
      <c r="B163" s="146" t="s">
        <v>532</v>
      </c>
      <c r="C163" s="146" t="s">
        <v>617</v>
      </c>
      <c r="D163" s="146" t="s">
        <v>618</v>
      </c>
      <c r="E163" s="146" t="s">
        <v>637</v>
      </c>
      <c r="F163" s="146" t="s">
        <v>638</v>
      </c>
      <c r="G163" s="147">
        <v>44808300.280000001</v>
      </c>
      <c r="H163" s="147">
        <v>16747850.939999999</v>
      </c>
      <c r="I163" s="147">
        <v>28060449.34</v>
      </c>
      <c r="J163" s="147"/>
      <c r="K163" s="147"/>
      <c r="L163" s="147"/>
      <c r="M163" s="147">
        <v>2879923</v>
      </c>
      <c r="N163" s="147">
        <v>25180526.34</v>
      </c>
      <c r="O163" s="147">
        <v>7761528.6600000001</v>
      </c>
      <c r="P163" s="147">
        <v>2901718.2</v>
      </c>
      <c r="Q163" s="147"/>
      <c r="R163" s="147"/>
      <c r="S163" s="147"/>
      <c r="T163" s="147">
        <v>4859810.46</v>
      </c>
      <c r="U163" s="147">
        <v>15450574.630000001</v>
      </c>
      <c r="V163" s="147">
        <v>5538956.8600000003</v>
      </c>
      <c r="W163" s="147">
        <v>9911617.7699999996</v>
      </c>
      <c r="X163" s="147">
        <v>42831877.57</v>
      </c>
      <c r="Y163" s="147">
        <v>39945744.240000002</v>
      </c>
      <c r="Z163" s="147">
        <v>2184574.62</v>
      </c>
      <c r="AA163" s="147">
        <v>440265</v>
      </c>
      <c r="AB163" s="148"/>
      <c r="AC163" s="149"/>
      <c r="AD163" s="149"/>
      <c r="AE163" s="149"/>
      <c r="AF163" s="149"/>
    </row>
    <row r="164" spans="1:32" ht="13.5" hidden="1" customHeight="1" outlineLevel="2" x14ac:dyDescent="0.15">
      <c r="A164" s="145">
        <v>149</v>
      </c>
      <c r="B164" s="146" t="s">
        <v>532</v>
      </c>
      <c r="C164" s="146" t="s">
        <v>617</v>
      </c>
      <c r="D164" s="146" t="s">
        <v>618</v>
      </c>
      <c r="E164" s="146" t="s">
        <v>639</v>
      </c>
      <c r="F164" s="146" t="s">
        <v>640</v>
      </c>
      <c r="G164" s="147">
        <v>66966662.710000001</v>
      </c>
      <c r="H164" s="147">
        <v>36098781.200000003</v>
      </c>
      <c r="I164" s="147">
        <v>30867881.510000002</v>
      </c>
      <c r="J164" s="147"/>
      <c r="K164" s="147"/>
      <c r="L164" s="147"/>
      <c r="M164" s="147">
        <v>4858094</v>
      </c>
      <c r="N164" s="147">
        <v>26009787.510000002</v>
      </c>
      <c r="O164" s="147">
        <v>11616298.35</v>
      </c>
      <c r="P164" s="147">
        <v>6258612.2199999997</v>
      </c>
      <c r="Q164" s="147"/>
      <c r="R164" s="147"/>
      <c r="S164" s="147"/>
      <c r="T164" s="147">
        <v>5357686.13</v>
      </c>
      <c r="U164" s="147">
        <v>44825688.060000002</v>
      </c>
      <c r="V164" s="147">
        <v>23384331.579999998</v>
      </c>
      <c r="W164" s="147">
        <v>21441356.48</v>
      </c>
      <c r="X164" s="147">
        <v>57666924.119999997</v>
      </c>
      <c r="Y164" s="147">
        <v>57666924.119999997</v>
      </c>
      <c r="Z164" s="147">
        <v>7566369.8200000003</v>
      </c>
      <c r="AA164" s="147">
        <v>1189924</v>
      </c>
      <c r="AB164" s="148"/>
      <c r="AC164" s="149"/>
      <c r="AD164" s="149"/>
      <c r="AE164" s="149"/>
      <c r="AF164" s="149"/>
    </row>
    <row r="165" spans="1:32" ht="13.5" hidden="1" customHeight="1" outlineLevel="1" x14ac:dyDescent="0.15">
      <c r="A165" s="151"/>
      <c r="B165" s="152"/>
      <c r="C165" s="153"/>
      <c r="D165" s="154" t="s">
        <v>641</v>
      </c>
      <c r="E165" s="152"/>
      <c r="F165" s="152"/>
      <c r="G165" s="155">
        <v>843793310.30000007</v>
      </c>
      <c r="H165" s="155">
        <v>328629831.36000001</v>
      </c>
      <c r="I165" s="155">
        <v>515163478.93999994</v>
      </c>
      <c r="J165" s="155"/>
      <c r="K165" s="155"/>
      <c r="L165" s="155"/>
      <c r="M165" s="155">
        <v>60000000</v>
      </c>
      <c r="N165" s="155">
        <v>455163478.93999994</v>
      </c>
      <c r="O165" s="155">
        <v>146206482.77000001</v>
      </c>
      <c r="P165" s="155">
        <v>56946078.230000012</v>
      </c>
      <c r="Q165" s="155"/>
      <c r="R165" s="155"/>
      <c r="S165" s="155"/>
      <c r="T165" s="155">
        <v>89260404.540000007</v>
      </c>
      <c r="U165" s="155">
        <v>754162971.91999984</v>
      </c>
      <c r="V165" s="155">
        <v>295870147.40999991</v>
      </c>
      <c r="W165" s="155">
        <v>458292824.50999999</v>
      </c>
      <c r="X165" s="155">
        <v>1062716707.99</v>
      </c>
      <c r="Y165" s="155">
        <v>977865349.86000001</v>
      </c>
      <c r="Z165" s="155">
        <v>62818313.169999994</v>
      </c>
      <c r="AA165" s="155">
        <v>15662405.369999999</v>
      </c>
      <c r="AB165" s="148"/>
      <c r="AC165" s="149"/>
      <c r="AD165" s="149"/>
      <c r="AE165" s="149"/>
      <c r="AF165" s="149"/>
    </row>
    <row r="166" spans="1:32" ht="13.5" hidden="1" customHeight="1" outlineLevel="2" x14ac:dyDescent="0.15">
      <c r="A166" s="156">
        <v>150</v>
      </c>
      <c r="B166" s="157" t="s">
        <v>642</v>
      </c>
      <c r="C166" s="146" t="s">
        <v>643</v>
      </c>
      <c r="D166" s="157" t="s">
        <v>644</v>
      </c>
      <c r="E166" s="157" t="s">
        <v>645</v>
      </c>
      <c r="F166" s="157" t="s">
        <v>646</v>
      </c>
      <c r="G166" s="147">
        <v>66091580.460000001</v>
      </c>
      <c r="H166" s="147">
        <v>46811695.219999999</v>
      </c>
      <c r="I166" s="147">
        <v>19279885.239999998</v>
      </c>
      <c r="J166" s="147"/>
      <c r="K166" s="147"/>
      <c r="L166" s="147"/>
      <c r="M166" s="147">
        <v>0</v>
      </c>
      <c r="N166" s="147">
        <v>19279885.239999998</v>
      </c>
      <c r="O166" s="147">
        <v>11461314.01</v>
      </c>
      <c r="P166" s="147">
        <v>8111104.25</v>
      </c>
      <c r="Q166" s="147"/>
      <c r="R166" s="147"/>
      <c r="S166" s="147"/>
      <c r="T166" s="147">
        <v>3350209.76</v>
      </c>
      <c r="U166" s="147">
        <v>172715428.83000001</v>
      </c>
      <c r="V166" s="147">
        <v>113707226.53</v>
      </c>
      <c r="W166" s="147">
        <v>59008202.299999997</v>
      </c>
      <c r="X166" s="147">
        <v>81638297.299999997</v>
      </c>
      <c r="Y166" s="147">
        <v>63469654.100000001</v>
      </c>
      <c r="Z166" s="147">
        <v>2378371.44</v>
      </c>
      <c r="AA166" s="147">
        <v>2357689.7999999998</v>
      </c>
      <c r="AB166" s="148"/>
      <c r="AC166" s="149"/>
      <c r="AD166" s="149"/>
      <c r="AE166" s="149"/>
      <c r="AF166" s="149"/>
    </row>
    <row r="167" spans="1:32" ht="13.5" hidden="1" customHeight="1" outlineLevel="2" x14ac:dyDescent="0.15">
      <c r="A167" s="145">
        <v>151</v>
      </c>
      <c r="B167" s="146" t="s">
        <v>642</v>
      </c>
      <c r="C167" s="146" t="s">
        <v>643</v>
      </c>
      <c r="D167" s="146" t="s">
        <v>644</v>
      </c>
      <c r="E167" s="146" t="s">
        <v>647</v>
      </c>
      <c r="F167" s="146" t="s">
        <v>648</v>
      </c>
      <c r="G167" s="147">
        <v>35477486.340000004</v>
      </c>
      <c r="H167" s="147">
        <v>17180720.18</v>
      </c>
      <c r="I167" s="147">
        <v>18296766.16</v>
      </c>
      <c r="J167" s="147"/>
      <c r="K167" s="147"/>
      <c r="L167" s="147"/>
      <c r="M167" s="147">
        <v>2885000.94</v>
      </c>
      <c r="N167" s="147">
        <v>15411765.220000001</v>
      </c>
      <c r="O167" s="147">
        <v>6152351.1500000004</v>
      </c>
      <c r="P167" s="147">
        <v>2978817.45</v>
      </c>
      <c r="Q167" s="147"/>
      <c r="R167" s="147"/>
      <c r="S167" s="147"/>
      <c r="T167" s="147">
        <v>3173533.7</v>
      </c>
      <c r="U167" s="147">
        <v>14370150.27</v>
      </c>
      <c r="V167" s="147">
        <v>6773712.3700000001</v>
      </c>
      <c r="W167" s="147">
        <v>7596437.9000000004</v>
      </c>
      <c r="X167" s="147">
        <v>29066737.760000002</v>
      </c>
      <c r="Y167" s="147">
        <v>25986884.370000001</v>
      </c>
      <c r="Z167" s="147">
        <v>577500</v>
      </c>
      <c r="AA167" s="147">
        <v>918135.6</v>
      </c>
      <c r="AB167" s="148"/>
      <c r="AC167" s="149"/>
      <c r="AD167" s="149"/>
      <c r="AE167" s="149"/>
      <c r="AF167" s="149"/>
    </row>
    <row r="168" spans="1:32" ht="13.5" hidden="1" customHeight="1" outlineLevel="2" x14ac:dyDescent="0.15">
      <c r="A168" s="145">
        <v>152</v>
      </c>
      <c r="B168" s="146" t="s">
        <v>642</v>
      </c>
      <c r="C168" s="146" t="s">
        <v>643</v>
      </c>
      <c r="D168" s="146" t="s">
        <v>644</v>
      </c>
      <c r="E168" s="146" t="s">
        <v>649</v>
      </c>
      <c r="F168" s="146" t="s">
        <v>650</v>
      </c>
      <c r="G168" s="147">
        <v>35606391.409999996</v>
      </c>
      <c r="H168" s="147">
        <v>17109396.719999999</v>
      </c>
      <c r="I168" s="147">
        <v>18496994.690000001</v>
      </c>
      <c r="J168" s="147"/>
      <c r="K168" s="147"/>
      <c r="L168" s="147"/>
      <c r="M168" s="147">
        <v>2312208.2799999998</v>
      </c>
      <c r="N168" s="147">
        <v>16184786.41</v>
      </c>
      <c r="O168" s="147">
        <v>6217337.6200000001</v>
      </c>
      <c r="P168" s="147">
        <v>2987188.32</v>
      </c>
      <c r="Q168" s="147"/>
      <c r="R168" s="147"/>
      <c r="S168" s="147"/>
      <c r="T168" s="147">
        <v>3230149.3</v>
      </c>
      <c r="U168" s="147">
        <v>12938642.939999999</v>
      </c>
      <c r="V168" s="147">
        <v>6152872.96</v>
      </c>
      <c r="W168" s="147">
        <v>6785769.9800000004</v>
      </c>
      <c r="X168" s="147">
        <v>28512913.969999999</v>
      </c>
      <c r="Y168" s="147">
        <v>28512913.969999999</v>
      </c>
      <c r="Z168" s="147">
        <v>382500</v>
      </c>
      <c r="AA168" s="147">
        <v>616015.19999999995</v>
      </c>
      <c r="AB168" s="148"/>
      <c r="AC168" s="149"/>
      <c r="AD168" s="149"/>
      <c r="AE168" s="149"/>
      <c r="AF168" s="149"/>
    </row>
    <row r="169" spans="1:32" ht="13.5" hidden="1" customHeight="1" outlineLevel="2" x14ac:dyDescent="0.15">
      <c r="A169" s="145">
        <v>153</v>
      </c>
      <c r="B169" s="146" t="s">
        <v>642</v>
      </c>
      <c r="C169" s="146" t="s">
        <v>643</v>
      </c>
      <c r="D169" s="146" t="s">
        <v>644</v>
      </c>
      <c r="E169" s="146" t="s">
        <v>651</v>
      </c>
      <c r="F169" s="146" t="s">
        <v>652</v>
      </c>
      <c r="G169" s="147">
        <v>44654424.549999997</v>
      </c>
      <c r="H169" s="147">
        <v>23821633.800000001</v>
      </c>
      <c r="I169" s="147">
        <v>20832790.75</v>
      </c>
      <c r="J169" s="147"/>
      <c r="K169" s="147"/>
      <c r="L169" s="147"/>
      <c r="M169" s="147">
        <v>4571811.6100000003</v>
      </c>
      <c r="N169" s="147">
        <v>16260979.140000001</v>
      </c>
      <c r="O169" s="147">
        <v>7771876.0800000001</v>
      </c>
      <c r="P169" s="147">
        <v>4145800.13</v>
      </c>
      <c r="Q169" s="147"/>
      <c r="R169" s="147"/>
      <c r="S169" s="147"/>
      <c r="T169" s="147">
        <v>3626075.95</v>
      </c>
      <c r="U169" s="147">
        <v>10439502.98</v>
      </c>
      <c r="V169" s="147">
        <v>5466438.0700000003</v>
      </c>
      <c r="W169" s="147">
        <v>4973064.91</v>
      </c>
      <c r="X169" s="147">
        <v>29431931.609999999</v>
      </c>
      <c r="Y169" s="147">
        <v>29431931.609999999</v>
      </c>
      <c r="Z169" s="147">
        <v>1344000</v>
      </c>
      <c r="AA169" s="147">
        <v>1213164.6000000001</v>
      </c>
      <c r="AB169" s="148"/>
      <c r="AC169" s="149"/>
      <c r="AD169" s="149"/>
      <c r="AE169" s="149"/>
      <c r="AF169" s="149"/>
    </row>
    <row r="170" spans="1:32" ht="13.5" hidden="1" customHeight="1" outlineLevel="2" x14ac:dyDescent="0.15">
      <c r="A170" s="145">
        <v>154</v>
      </c>
      <c r="B170" s="146" t="s">
        <v>642</v>
      </c>
      <c r="C170" s="146" t="s">
        <v>643</v>
      </c>
      <c r="D170" s="146" t="s">
        <v>644</v>
      </c>
      <c r="E170" s="146" t="s">
        <v>653</v>
      </c>
      <c r="F170" s="146" t="s">
        <v>654</v>
      </c>
      <c r="G170" s="147">
        <v>60981390.850000001</v>
      </c>
      <c r="H170" s="147">
        <v>31366746.57</v>
      </c>
      <c r="I170" s="147">
        <v>29614644.280000001</v>
      </c>
      <c r="J170" s="147"/>
      <c r="K170" s="147"/>
      <c r="L170" s="147"/>
      <c r="M170" s="147">
        <v>5911407.9800000004</v>
      </c>
      <c r="N170" s="147">
        <v>23703236.300000001</v>
      </c>
      <c r="O170" s="147">
        <v>10575127.189999999</v>
      </c>
      <c r="P170" s="147">
        <v>5442007.4699999997</v>
      </c>
      <c r="Q170" s="147"/>
      <c r="R170" s="147"/>
      <c r="S170" s="147"/>
      <c r="T170" s="147">
        <v>5133119.72</v>
      </c>
      <c r="U170" s="147">
        <v>17545091.559999999</v>
      </c>
      <c r="V170" s="147">
        <v>8769197.9600000009</v>
      </c>
      <c r="W170" s="147">
        <v>8775893.5999999996</v>
      </c>
      <c r="X170" s="147">
        <v>43523657.600000001</v>
      </c>
      <c r="Y170" s="147">
        <v>40236164.240000002</v>
      </c>
      <c r="Z170" s="147">
        <v>8296784.3499999996</v>
      </c>
      <c r="AA170" s="147">
        <v>1330239.6000000001</v>
      </c>
      <c r="AB170" s="148"/>
      <c r="AC170" s="149"/>
      <c r="AD170" s="149"/>
      <c r="AE170" s="149"/>
      <c r="AF170" s="149"/>
    </row>
    <row r="171" spans="1:32" ht="13.5" hidden="1" customHeight="1" outlineLevel="2" x14ac:dyDescent="0.15">
      <c r="A171" s="145">
        <v>155</v>
      </c>
      <c r="B171" s="146" t="s">
        <v>642</v>
      </c>
      <c r="C171" s="146" t="s">
        <v>643</v>
      </c>
      <c r="D171" s="146" t="s">
        <v>644</v>
      </c>
      <c r="E171" s="146" t="s">
        <v>655</v>
      </c>
      <c r="F171" s="146" t="s">
        <v>656</v>
      </c>
      <c r="G171" s="147">
        <v>58962541.170000002</v>
      </c>
      <c r="H171" s="147">
        <v>26570853.699999999</v>
      </c>
      <c r="I171" s="147">
        <v>32391687.469999999</v>
      </c>
      <c r="J171" s="147"/>
      <c r="K171" s="147"/>
      <c r="L171" s="147"/>
      <c r="M171" s="147">
        <v>5708524.2699999996</v>
      </c>
      <c r="N171" s="147">
        <v>26683163.199999999</v>
      </c>
      <c r="O171" s="147">
        <v>10225831.84</v>
      </c>
      <c r="P171" s="147">
        <v>4609990.9000000004</v>
      </c>
      <c r="Q171" s="147"/>
      <c r="R171" s="147"/>
      <c r="S171" s="147"/>
      <c r="T171" s="147">
        <v>5615840.9400000004</v>
      </c>
      <c r="U171" s="147">
        <v>13871881.300000001</v>
      </c>
      <c r="V171" s="147">
        <v>6116816.4000000004</v>
      </c>
      <c r="W171" s="147">
        <v>7755064.9000000004</v>
      </c>
      <c r="X171" s="147">
        <v>45762593.310000002</v>
      </c>
      <c r="Y171" s="147">
        <v>45762593.310000002</v>
      </c>
      <c r="Z171" s="147">
        <v>3699448.64</v>
      </c>
      <c r="AA171" s="147">
        <v>1061301.6000000001</v>
      </c>
      <c r="AB171" s="148"/>
      <c r="AC171" s="149"/>
      <c r="AD171" s="149"/>
      <c r="AE171" s="149"/>
      <c r="AF171" s="149"/>
    </row>
    <row r="172" spans="1:32" ht="13.5" hidden="1" customHeight="1" outlineLevel="2" x14ac:dyDescent="0.15">
      <c r="A172" s="145">
        <v>156</v>
      </c>
      <c r="B172" s="146" t="s">
        <v>642</v>
      </c>
      <c r="C172" s="146" t="s">
        <v>643</v>
      </c>
      <c r="D172" s="146" t="s">
        <v>644</v>
      </c>
      <c r="E172" s="146" t="s">
        <v>657</v>
      </c>
      <c r="F172" s="146" t="s">
        <v>658</v>
      </c>
      <c r="G172" s="147">
        <v>23905330.530000001</v>
      </c>
      <c r="H172" s="147">
        <v>9448030.5999999996</v>
      </c>
      <c r="I172" s="147">
        <v>14457299.93</v>
      </c>
      <c r="J172" s="147"/>
      <c r="K172" s="147"/>
      <c r="L172" s="147"/>
      <c r="M172" s="147">
        <v>1304235.27</v>
      </c>
      <c r="N172" s="147">
        <v>13153064.66</v>
      </c>
      <c r="O172" s="147">
        <v>4145558.3</v>
      </c>
      <c r="P172" s="147">
        <v>1638039.8</v>
      </c>
      <c r="Q172" s="147"/>
      <c r="R172" s="147"/>
      <c r="S172" s="147"/>
      <c r="T172" s="147">
        <v>2507518.5</v>
      </c>
      <c r="U172" s="147">
        <v>8281119.5300000003</v>
      </c>
      <c r="V172" s="147">
        <v>3207470.6</v>
      </c>
      <c r="W172" s="147">
        <v>5073648.93</v>
      </c>
      <c r="X172" s="147">
        <v>22038467.359999999</v>
      </c>
      <c r="Y172" s="147">
        <v>18883835.34</v>
      </c>
      <c r="Z172" s="147">
        <v>2106000</v>
      </c>
      <c r="AA172" s="147">
        <v>316035.59999999998</v>
      </c>
      <c r="AB172" s="148"/>
      <c r="AC172" s="149"/>
      <c r="AD172" s="149"/>
      <c r="AE172" s="149"/>
      <c r="AF172" s="149"/>
    </row>
    <row r="173" spans="1:32" ht="13.5" hidden="1" customHeight="1" outlineLevel="2" x14ac:dyDescent="0.15">
      <c r="A173" s="145">
        <v>157</v>
      </c>
      <c r="B173" s="146" t="s">
        <v>642</v>
      </c>
      <c r="C173" s="146" t="s">
        <v>643</v>
      </c>
      <c r="D173" s="146" t="s">
        <v>644</v>
      </c>
      <c r="E173" s="146" t="s">
        <v>659</v>
      </c>
      <c r="F173" s="146" t="s">
        <v>660</v>
      </c>
      <c r="G173" s="147">
        <v>17731311.77</v>
      </c>
      <c r="H173" s="147">
        <v>6855055.29</v>
      </c>
      <c r="I173" s="147">
        <v>10876256.48</v>
      </c>
      <c r="J173" s="147"/>
      <c r="K173" s="147"/>
      <c r="L173" s="147"/>
      <c r="M173" s="147">
        <v>1306811.6499999999</v>
      </c>
      <c r="N173" s="147">
        <v>9569444.8300000001</v>
      </c>
      <c r="O173" s="147">
        <v>3081553.7</v>
      </c>
      <c r="P173" s="147">
        <v>1191728.71</v>
      </c>
      <c r="Q173" s="147"/>
      <c r="R173" s="147"/>
      <c r="S173" s="147"/>
      <c r="T173" s="147">
        <v>1889824.99</v>
      </c>
      <c r="U173" s="147">
        <v>0</v>
      </c>
      <c r="V173" s="147">
        <v>0</v>
      </c>
      <c r="W173" s="147">
        <v>0</v>
      </c>
      <c r="X173" s="147">
        <v>12766081.470000001</v>
      </c>
      <c r="Y173" s="147">
        <v>12766081.470000001</v>
      </c>
      <c r="Z173" s="147">
        <v>912786.27</v>
      </c>
      <c r="AA173" s="147">
        <v>293691</v>
      </c>
      <c r="AB173" s="148"/>
      <c r="AC173" s="149"/>
      <c r="AD173" s="149"/>
      <c r="AE173" s="149"/>
      <c r="AF173" s="149"/>
    </row>
    <row r="174" spans="1:32" ht="13.5" hidden="1" customHeight="1" outlineLevel="1" x14ac:dyDescent="0.15">
      <c r="A174" s="151"/>
      <c r="B174" s="152"/>
      <c r="C174" s="153"/>
      <c r="D174" s="154" t="s">
        <v>661</v>
      </c>
      <c r="E174" s="152"/>
      <c r="F174" s="152"/>
      <c r="G174" s="155">
        <v>343410457.07999992</v>
      </c>
      <c r="H174" s="155">
        <v>179164132.07999998</v>
      </c>
      <c r="I174" s="155">
        <v>164246325</v>
      </c>
      <c r="J174" s="155"/>
      <c r="K174" s="155"/>
      <c r="L174" s="155"/>
      <c r="M174" s="155">
        <v>23999999.999999996</v>
      </c>
      <c r="N174" s="155">
        <v>140246325</v>
      </c>
      <c r="O174" s="155">
        <v>59630949.890000001</v>
      </c>
      <c r="P174" s="155">
        <v>31104677.029999997</v>
      </c>
      <c r="Q174" s="155"/>
      <c r="R174" s="155"/>
      <c r="S174" s="155"/>
      <c r="T174" s="155">
        <v>28526272.859999999</v>
      </c>
      <c r="U174" s="155">
        <v>250161817.41000003</v>
      </c>
      <c r="V174" s="155">
        <v>150193734.89000002</v>
      </c>
      <c r="W174" s="155">
        <v>99968082.519999981</v>
      </c>
      <c r="X174" s="155">
        <v>292740680.38</v>
      </c>
      <c r="Y174" s="155">
        <v>265050058.41000003</v>
      </c>
      <c r="Z174" s="155">
        <v>19697390.699999999</v>
      </c>
      <c r="AA174" s="155">
        <v>8106272.9999999981</v>
      </c>
      <c r="AB174" s="148"/>
      <c r="AC174" s="149"/>
      <c r="AD174" s="149"/>
      <c r="AE174" s="149"/>
      <c r="AF174" s="149"/>
    </row>
    <row r="175" spans="1:32" ht="13.5" hidden="1" customHeight="1" outlineLevel="2" x14ac:dyDescent="0.15">
      <c r="A175" s="156">
        <v>158</v>
      </c>
      <c r="B175" s="157" t="s">
        <v>642</v>
      </c>
      <c r="C175" s="146" t="s">
        <v>662</v>
      </c>
      <c r="D175" s="157" t="s">
        <v>663</v>
      </c>
      <c r="E175" s="157" t="s">
        <v>664</v>
      </c>
      <c r="F175" s="157" t="s">
        <v>665</v>
      </c>
      <c r="G175" s="147">
        <v>161536489.49000001</v>
      </c>
      <c r="H175" s="147">
        <v>81211665.920000002</v>
      </c>
      <c r="I175" s="147">
        <v>80324823.569999993</v>
      </c>
      <c r="J175" s="147"/>
      <c r="K175" s="147"/>
      <c r="L175" s="147"/>
      <c r="M175" s="147">
        <v>15528114.16</v>
      </c>
      <c r="N175" s="147">
        <v>64796709.409999996</v>
      </c>
      <c r="O175" s="147">
        <v>27889429.43</v>
      </c>
      <c r="P175" s="147">
        <v>14003319.970000001</v>
      </c>
      <c r="Q175" s="147"/>
      <c r="R175" s="147"/>
      <c r="S175" s="147"/>
      <c r="T175" s="147">
        <v>13886109.460000001</v>
      </c>
      <c r="U175" s="147">
        <v>611790391.94000006</v>
      </c>
      <c r="V175" s="147">
        <v>284278780.11000001</v>
      </c>
      <c r="W175" s="147">
        <v>327511611.82999998</v>
      </c>
      <c r="X175" s="147">
        <v>421722544.86000001</v>
      </c>
      <c r="Y175" s="147">
        <v>365401150.20999998</v>
      </c>
      <c r="Z175" s="147">
        <v>28450879.510000002</v>
      </c>
      <c r="AA175" s="147">
        <v>6418996.6299999999</v>
      </c>
      <c r="AB175" s="148"/>
      <c r="AC175" s="149"/>
      <c r="AD175" s="149"/>
      <c r="AE175" s="149"/>
      <c r="AF175" s="149"/>
    </row>
    <row r="176" spans="1:32" ht="13.5" hidden="1" customHeight="1" outlineLevel="2" x14ac:dyDescent="0.15">
      <c r="A176" s="145">
        <v>159</v>
      </c>
      <c r="B176" s="146" t="s">
        <v>642</v>
      </c>
      <c r="C176" s="146" t="s">
        <v>662</v>
      </c>
      <c r="D176" s="146" t="s">
        <v>663</v>
      </c>
      <c r="E176" s="146" t="s">
        <v>666</v>
      </c>
      <c r="F176" s="146" t="s">
        <v>667</v>
      </c>
      <c r="G176" s="147">
        <v>39114347.979999997</v>
      </c>
      <c r="H176" s="147">
        <v>20483729.27</v>
      </c>
      <c r="I176" s="147">
        <v>18630618.710000001</v>
      </c>
      <c r="J176" s="147"/>
      <c r="K176" s="147"/>
      <c r="L176" s="147"/>
      <c r="M176" s="147">
        <v>2491414.83</v>
      </c>
      <c r="N176" s="147">
        <v>16139203.880000001</v>
      </c>
      <c r="O176" s="147">
        <v>6762797.8600000003</v>
      </c>
      <c r="P176" s="147">
        <v>3540537.08</v>
      </c>
      <c r="Q176" s="147"/>
      <c r="R176" s="147"/>
      <c r="S176" s="147"/>
      <c r="T176" s="147">
        <v>3222260.78</v>
      </c>
      <c r="U176" s="147">
        <v>8101461.1200000001</v>
      </c>
      <c r="V176" s="147">
        <v>4209681.6500000004</v>
      </c>
      <c r="W176" s="147">
        <v>3891779.47</v>
      </c>
      <c r="X176" s="147">
        <v>25744658.960000001</v>
      </c>
      <c r="Y176" s="147">
        <v>25744658.960000001</v>
      </c>
      <c r="Z176" s="147">
        <v>2202874.35</v>
      </c>
      <c r="AA176" s="147">
        <v>627148.52</v>
      </c>
      <c r="AB176" s="148"/>
      <c r="AC176" s="149"/>
      <c r="AD176" s="149"/>
      <c r="AE176" s="149"/>
      <c r="AF176" s="149"/>
    </row>
    <row r="177" spans="1:32" ht="13.5" hidden="1" customHeight="1" outlineLevel="2" x14ac:dyDescent="0.15">
      <c r="A177" s="145">
        <v>160</v>
      </c>
      <c r="B177" s="146" t="s">
        <v>642</v>
      </c>
      <c r="C177" s="146" t="s">
        <v>662</v>
      </c>
      <c r="D177" s="146" t="s">
        <v>663</v>
      </c>
      <c r="E177" s="146" t="s">
        <v>668</v>
      </c>
      <c r="F177" s="146" t="s">
        <v>669</v>
      </c>
      <c r="G177" s="147">
        <v>61214256.130000003</v>
      </c>
      <c r="H177" s="147">
        <v>25730000.16</v>
      </c>
      <c r="I177" s="147">
        <v>35484255.969999999</v>
      </c>
      <c r="J177" s="147"/>
      <c r="K177" s="147"/>
      <c r="L177" s="147"/>
      <c r="M177" s="147">
        <v>4608231.96</v>
      </c>
      <c r="N177" s="147">
        <v>30876024.010000002</v>
      </c>
      <c r="O177" s="147">
        <v>10568699.880000001</v>
      </c>
      <c r="P177" s="147">
        <v>4440645.3499999996</v>
      </c>
      <c r="Q177" s="147"/>
      <c r="R177" s="147"/>
      <c r="S177" s="147"/>
      <c r="T177" s="147">
        <v>6128054.5300000003</v>
      </c>
      <c r="U177" s="147">
        <v>31116168.850000001</v>
      </c>
      <c r="V177" s="147">
        <v>12734140.49</v>
      </c>
      <c r="W177" s="147">
        <v>18382028.359999999</v>
      </c>
      <c r="X177" s="147">
        <v>59994338.859999999</v>
      </c>
      <c r="Y177" s="147">
        <v>55856401.43</v>
      </c>
      <c r="Z177" s="147">
        <v>2232921.31</v>
      </c>
      <c r="AA177" s="147">
        <v>1188744.1000000001</v>
      </c>
      <c r="AB177" s="148"/>
      <c r="AC177" s="149"/>
      <c r="AD177" s="149"/>
      <c r="AE177" s="149"/>
      <c r="AF177" s="149"/>
    </row>
    <row r="178" spans="1:32" ht="13.5" hidden="1" customHeight="1" outlineLevel="2" x14ac:dyDescent="0.15">
      <c r="A178" s="145">
        <v>161</v>
      </c>
      <c r="B178" s="146" t="s">
        <v>642</v>
      </c>
      <c r="C178" s="146" t="s">
        <v>662</v>
      </c>
      <c r="D178" s="146" t="s">
        <v>663</v>
      </c>
      <c r="E178" s="146" t="s">
        <v>670</v>
      </c>
      <c r="F178" s="146" t="s">
        <v>671</v>
      </c>
      <c r="G178" s="147">
        <v>66102436.649999999</v>
      </c>
      <c r="H178" s="147">
        <v>26395940.93</v>
      </c>
      <c r="I178" s="147">
        <v>39706495.719999999</v>
      </c>
      <c r="J178" s="147"/>
      <c r="K178" s="147"/>
      <c r="L178" s="147"/>
      <c r="M178" s="147">
        <v>5109396.45</v>
      </c>
      <c r="N178" s="147">
        <v>34597099.270000003</v>
      </c>
      <c r="O178" s="147">
        <v>11412648.92</v>
      </c>
      <c r="P178" s="147">
        <v>4556839.01</v>
      </c>
      <c r="Q178" s="147"/>
      <c r="R178" s="147"/>
      <c r="S178" s="147"/>
      <c r="T178" s="147">
        <v>6855809.9100000001</v>
      </c>
      <c r="U178" s="147">
        <v>21342013.280000001</v>
      </c>
      <c r="V178" s="147">
        <v>8262702.0599999996</v>
      </c>
      <c r="W178" s="147">
        <v>13079311.220000001</v>
      </c>
      <c r="X178" s="147">
        <v>59641616.850000001</v>
      </c>
      <c r="Y178" s="147">
        <v>55208449.450000003</v>
      </c>
      <c r="Z178" s="147">
        <v>1662338.31</v>
      </c>
      <c r="AA178" s="147">
        <v>1181891.1499999999</v>
      </c>
      <c r="AB178" s="148"/>
      <c r="AC178" s="149"/>
      <c r="AD178" s="149"/>
      <c r="AE178" s="149"/>
      <c r="AF178" s="149"/>
    </row>
    <row r="179" spans="1:32" ht="13.5" hidden="1" customHeight="1" outlineLevel="2" x14ac:dyDescent="0.15">
      <c r="A179" s="145">
        <v>162</v>
      </c>
      <c r="B179" s="146" t="s">
        <v>642</v>
      </c>
      <c r="C179" s="146" t="s">
        <v>662</v>
      </c>
      <c r="D179" s="146" t="s">
        <v>663</v>
      </c>
      <c r="E179" s="146" t="s">
        <v>672</v>
      </c>
      <c r="F179" s="146" t="s">
        <v>673</v>
      </c>
      <c r="G179" s="147">
        <v>76341180.900000006</v>
      </c>
      <c r="H179" s="147">
        <v>30773870.960000001</v>
      </c>
      <c r="I179" s="147">
        <v>45567309.939999998</v>
      </c>
      <c r="J179" s="147"/>
      <c r="K179" s="147"/>
      <c r="L179" s="147"/>
      <c r="M179" s="147">
        <v>6254300.6600000001</v>
      </c>
      <c r="N179" s="147">
        <v>39313009.280000001</v>
      </c>
      <c r="O179" s="147">
        <v>13180377.91</v>
      </c>
      <c r="P179" s="147">
        <v>5310626.25</v>
      </c>
      <c r="Q179" s="147"/>
      <c r="R179" s="147"/>
      <c r="S179" s="147"/>
      <c r="T179" s="147">
        <v>7869751.6600000001</v>
      </c>
      <c r="U179" s="147">
        <v>38973792</v>
      </c>
      <c r="V179" s="147">
        <v>15325243.789999999</v>
      </c>
      <c r="W179" s="147">
        <v>23648548.210000001</v>
      </c>
      <c r="X179" s="147">
        <v>77085609.810000002</v>
      </c>
      <c r="Y179" s="147">
        <v>67286577.700000003</v>
      </c>
      <c r="Z179" s="147">
        <v>2221404.81</v>
      </c>
      <c r="AA179" s="147">
        <v>1447079.45</v>
      </c>
      <c r="AB179" s="148"/>
      <c r="AC179" s="149"/>
      <c r="AD179" s="149"/>
      <c r="AE179" s="149"/>
      <c r="AF179" s="149"/>
    </row>
    <row r="180" spans="1:32" ht="13.5" hidden="1" customHeight="1" outlineLevel="2" x14ac:dyDescent="0.15">
      <c r="A180" s="145">
        <v>163</v>
      </c>
      <c r="B180" s="146" t="s">
        <v>642</v>
      </c>
      <c r="C180" s="146" t="s">
        <v>662</v>
      </c>
      <c r="D180" s="146" t="s">
        <v>663</v>
      </c>
      <c r="E180" s="146" t="s">
        <v>674</v>
      </c>
      <c r="F180" s="146" t="s">
        <v>675</v>
      </c>
      <c r="G180" s="147">
        <v>41406897.380000003</v>
      </c>
      <c r="H180" s="147">
        <v>18448388.850000001</v>
      </c>
      <c r="I180" s="147">
        <v>22958508.530000001</v>
      </c>
      <c r="J180" s="147"/>
      <c r="K180" s="147"/>
      <c r="L180" s="147"/>
      <c r="M180" s="147">
        <v>2510725.02</v>
      </c>
      <c r="N180" s="147">
        <v>20447783.510000002</v>
      </c>
      <c r="O180" s="147">
        <v>7174538.3200000003</v>
      </c>
      <c r="P180" s="147">
        <v>3197299.41</v>
      </c>
      <c r="Q180" s="147"/>
      <c r="R180" s="147"/>
      <c r="S180" s="147"/>
      <c r="T180" s="147">
        <v>3977238.91</v>
      </c>
      <c r="U180" s="147">
        <v>16303270.369999999</v>
      </c>
      <c r="V180" s="147">
        <v>7081170.7400000002</v>
      </c>
      <c r="W180" s="147">
        <v>9222099.6300000008</v>
      </c>
      <c r="X180" s="147">
        <v>36157847.07</v>
      </c>
      <c r="Y180" s="147">
        <v>36157847.07</v>
      </c>
      <c r="Z180" s="147">
        <v>1141377.31</v>
      </c>
      <c r="AA180" s="147">
        <v>555365.63</v>
      </c>
      <c r="AB180" s="148"/>
      <c r="AC180" s="149"/>
      <c r="AD180" s="149"/>
      <c r="AE180" s="149"/>
      <c r="AF180" s="149"/>
    </row>
    <row r="181" spans="1:32" ht="13.5" hidden="1" customHeight="1" outlineLevel="2" x14ac:dyDescent="0.15">
      <c r="A181" s="145">
        <v>164</v>
      </c>
      <c r="B181" s="146" t="s">
        <v>642</v>
      </c>
      <c r="C181" s="146" t="s">
        <v>662</v>
      </c>
      <c r="D181" s="146" t="s">
        <v>663</v>
      </c>
      <c r="E181" s="146" t="s">
        <v>676</v>
      </c>
      <c r="F181" s="146" t="s">
        <v>677</v>
      </c>
      <c r="G181" s="147">
        <v>86114827.890000001</v>
      </c>
      <c r="H181" s="147">
        <v>32990244.760000002</v>
      </c>
      <c r="I181" s="147">
        <v>53124583.130000003</v>
      </c>
      <c r="J181" s="147"/>
      <c r="K181" s="147"/>
      <c r="L181" s="147"/>
      <c r="M181" s="147">
        <v>7392101.1299999999</v>
      </c>
      <c r="N181" s="147">
        <v>45732482</v>
      </c>
      <c r="O181" s="147">
        <v>14867807.41</v>
      </c>
      <c r="P181" s="147">
        <v>5697291.4199999999</v>
      </c>
      <c r="Q181" s="147"/>
      <c r="R181" s="147"/>
      <c r="S181" s="147"/>
      <c r="T181" s="147">
        <v>9170515.9900000002</v>
      </c>
      <c r="U181" s="147">
        <v>47920106.759999998</v>
      </c>
      <c r="V181" s="147">
        <v>17609809.82</v>
      </c>
      <c r="W181" s="147">
        <v>30310296.940000001</v>
      </c>
      <c r="X181" s="147">
        <v>92605396.060000002</v>
      </c>
      <c r="Y181" s="147">
        <v>83207568.989999995</v>
      </c>
      <c r="Z181" s="147">
        <v>2323012.31</v>
      </c>
      <c r="AA181" s="147">
        <v>2172522.77</v>
      </c>
      <c r="AB181" s="148"/>
      <c r="AC181" s="149"/>
      <c r="AD181" s="149"/>
      <c r="AE181" s="149"/>
      <c r="AF181" s="149"/>
    </row>
    <row r="182" spans="1:32" ht="13.5" hidden="1" customHeight="1" outlineLevel="2" x14ac:dyDescent="0.15">
      <c r="A182" s="145">
        <v>165</v>
      </c>
      <c r="B182" s="146" t="s">
        <v>642</v>
      </c>
      <c r="C182" s="146" t="s">
        <v>662</v>
      </c>
      <c r="D182" s="146" t="s">
        <v>663</v>
      </c>
      <c r="E182" s="146" t="s">
        <v>678</v>
      </c>
      <c r="F182" s="146" t="s">
        <v>679</v>
      </c>
      <c r="G182" s="147">
        <v>67042558.5</v>
      </c>
      <c r="H182" s="147">
        <v>29721249.07</v>
      </c>
      <c r="I182" s="147">
        <v>37321309.43</v>
      </c>
      <c r="J182" s="147"/>
      <c r="K182" s="147"/>
      <c r="L182" s="147"/>
      <c r="M182" s="147">
        <v>4971523.67</v>
      </c>
      <c r="N182" s="147">
        <v>32349785.760000002</v>
      </c>
      <c r="O182" s="147">
        <v>11592188.83</v>
      </c>
      <c r="P182" s="147">
        <v>5139797.57</v>
      </c>
      <c r="Q182" s="147"/>
      <c r="R182" s="147"/>
      <c r="S182" s="147"/>
      <c r="T182" s="147">
        <v>6452391.2599999998</v>
      </c>
      <c r="U182" s="147">
        <v>19924759.140000001</v>
      </c>
      <c r="V182" s="147">
        <v>8622858.3599999994</v>
      </c>
      <c r="W182" s="147">
        <v>11301900.779999999</v>
      </c>
      <c r="X182" s="147">
        <v>55075601.469999999</v>
      </c>
      <c r="Y182" s="147">
        <v>55075601.469999999</v>
      </c>
      <c r="Z182" s="147">
        <v>2156511.31</v>
      </c>
      <c r="AA182" s="147">
        <v>1155240.8</v>
      </c>
      <c r="AB182" s="148"/>
      <c r="AC182" s="149"/>
      <c r="AD182" s="149"/>
      <c r="AE182" s="149"/>
      <c r="AF182" s="149"/>
    </row>
    <row r="183" spans="1:32" ht="13.5" hidden="1" customHeight="1" outlineLevel="2" x14ac:dyDescent="0.15">
      <c r="A183" s="145">
        <v>166</v>
      </c>
      <c r="B183" s="146" t="s">
        <v>642</v>
      </c>
      <c r="C183" s="146" t="s">
        <v>662</v>
      </c>
      <c r="D183" s="146" t="s">
        <v>663</v>
      </c>
      <c r="E183" s="146" t="s">
        <v>680</v>
      </c>
      <c r="F183" s="146" t="s">
        <v>681</v>
      </c>
      <c r="G183" s="147">
        <v>68260104.420000002</v>
      </c>
      <c r="H183" s="147">
        <v>26068375.59</v>
      </c>
      <c r="I183" s="147">
        <v>42191728.829999998</v>
      </c>
      <c r="J183" s="147"/>
      <c r="K183" s="147"/>
      <c r="L183" s="147"/>
      <c r="M183" s="147">
        <v>5348022.38</v>
      </c>
      <c r="N183" s="147">
        <v>36843706.450000003</v>
      </c>
      <c r="O183" s="147">
        <v>11785172.32</v>
      </c>
      <c r="P183" s="147">
        <v>4501675.43</v>
      </c>
      <c r="Q183" s="147"/>
      <c r="R183" s="147"/>
      <c r="S183" s="147"/>
      <c r="T183" s="147">
        <v>7283496.8899999997</v>
      </c>
      <c r="U183" s="147">
        <v>20611761.289999999</v>
      </c>
      <c r="V183" s="147">
        <v>7709501.9800000004</v>
      </c>
      <c r="W183" s="147">
        <v>12902259.310000001</v>
      </c>
      <c r="X183" s="147">
        <v>62377485.030000001</v>
      </c>
      <c r="Y183" s="147">
        <v>61132244.789999999</v>
      </c>
      <c r="Z183" s="147">
        <v>2101512.06</v>
      </c>
      <c r="AA183" s="147">
        <v>1068159.9099999999</v>
      </c>
      <c r="AB183" s="148"/>
      <c r="AC183" s="149"/>
      <c r="AD183" s="149"/>
      <c r="AE183" s="149"/>
      <c r="AF183" s="149"/>
    </row>
    <row r="184" spans="1:32" ht="13.5" hidden="1" customHeight="1" outlineLevel="2" x14ac:dyDescent="0.15">
      <c r="A184" s="145">
        <v>167</v>
      </c>
      <c r="B184" s="146" t="s">
        <v>642</v>
      </c>
      <c r="C184" s="146" t="s">
        <v>662</v>
      </c>
      <c r="D184" s="146" t="s">
        <v>663</v>
      </c>
      <c r="E184" s="146" t="s">
        <v>682</v>
      </c>
      <c r="F184" s="146" t="s">
        <v>683</v>
      </c>
      <c r="G184" s="147">
        <v>57798898.729999997</v>
      </c>
      <c r="H184" s="147">
        <v>22618527.129999999</v>
      </c>
      <c r="I184" s="147">
        <v>35180371.600000001</v>
      </c>
      <c r="J184" s="147"/>
      <c r="K184" s="147"/>
      <c r="L184" s="147"/>
      <c r="M184" s="147">
        <v>4264850.74</v>
      </c>
      <c r="N184" s="147">
        <v>30915520.859999999</v>
      </c>
      <c r="O184" s="147">
        <v>9979035.1600000001</v>
      </c>
      <c r="P184" s="147">
        <v>3906865.83</v>
      </c>
      <c r="Q184" s="147"/>
      <c r="R184" s="147"/>
      <c r="S184" s="147"/>
      <c r="T184" s="147">
        <v>6072169.3300000001</v>
      </c>
      <c r="U184" s="147">
        <v>15263595.9</v>
      </c>
      <c r="V184" s="147">
        <v>5736092.04</v>
      </c>
      <c r="W184" s="147">
        <v>9527503.8599999994</v>
      </c>
      <c r="X184" s="147">
        <v>50780044.789999999</v>
      </c>
      <c r="Y184" s="147">
        <v>48362656.520000003</v>
      </c>
      <c r="Z184" s="147">
        <v>1563334.31</v>
      </c>
      <c r="AA184" s="147">
        <v>1213179.3600000001</v>
      </c>
      <c r="AB184" s="148"/>
      <c r="AC184" s="149"/>
      <c r="AD184" s="149"/>
      <c r="AE184" s="149"/>
      <c r="AF184" s="149"/>
    </row>
    <row r="185" spans="1:32" ht="13.5" hidden="1" customHeight="1" outlineLevel="2" x14ac:dyDescent="0.15">
      <c r="A185" s="145">
        <v>168</v>
      </c>
      <c r="B185" s="146" t="s">
        <v>642</v>
      </c>
      <c r="C185" s="146" t="s">
        <v>662</v>
      </c>
      <c r="D185" s="146" t="s">
        <v>663</v>
      </c>
      <c r="E185" s="146" t="s">
        <v>684</v>
      </c>
      <c r="F185" s="146" t="s">
        <v>685</v>
      </c>
      <c r="G185" s="147">
        <v>83612349.870000005</v>
      </c>
      <c r="H185" s="147">
        <v>31941064.84</v>
      </c>
      <c r="I185" s="147">
        <v>51671285.030000001</v>
      </c>
      <c r="J185" s="147"/>
      <c r="K185" s="147"/>
      <c r="L185" s="147"/>
      <c r="M185" s="147">
        <v>6804290.9100000001</v>
      </c>
      <c r="N185" s="147">
        <v>44866994.119999997</v>
      </c>
      <c r="O185" s="147">
        <v>14455560.369999999</v>
      </c>
      <c r="P185" s="147">
        <v>5520120.4100000001</v>
      </c>
      <c r="Q185" s="147"/>
      <c r="R185" s="147"/>
      <c r="S185" s="147"/>
      <c r="T185" s="147">
        <v>8935439.9600000009</v>
      </c>
      <c r="U185" s="147">
        <v>50696943.899999999</v>
      </c>
      <c r="V185" s="147">
        <v>18981763.75</v>
      </c>
      <c r="W185" s="147">
        <v>31715180.149999999</v>
      </c>
      <c r="X185" s="147">
        <v>92321905.140000001</v>
      </c>
      <c r="Y185" s="147">
        <v>92321905.140000001</v>
      </c>
      <c r="Z185" s="147">
        <v>2881643.26</v>
      </c>
      <c r="AA185" s="147">
        <v>1404577.33</v>
      </c>
      <c r="AB185" s="148"/>
      <c r="AC185" s="149"/>
      <c r="AD185" s="149"/>
      <c r="AE185" s="149"/>
      <c r="AF185" s="149"/>
    </row>
    <row r="186" spans="1:32" ht="13.5" hidden="1" customHeight="1" outlineLevel="2" x14ac:dyDescent="0.15">
      <c r="A186" s="145">
        <v>169</v>
      </c>
      <c r="B186" s="146" t="s">
        <v>642</v>
      </c>
      <c r="C186" s="146" t="s">
        <v>662</v>
      </c>
      <c r="D186" s="146" t="s">
        <v>663</v>
      </c>
      <c r="E186" s="146" t="s">
        <v>686</v>
      </c>
      <c r="F186" s="146" t="s">
        <v>687</v>
      </c>
      <c r="G186" s="147">
        <v>43927944.68</v>
      </c>
      <c r="H186" s="147">
        <v>20027085.09</v>
      </c>
      <c r="I186" s="147">
        <v>23900859.59</v>
      </c>
      <c r="J186" s="147"/>
      <c r="K186" s="147"/>
      <c r="L186" s="147"/>
      <c r="M186" s="147">
        <v>2969867.33</v>
      </c>
      <c r="N186" s="147">
        <v>20930992.260000002</v>
      </c>
      <c r="O186" s="147">
        <v>7584201.6699999999</v>
      </c>
      <c r="P186" s="147">
        <v>3457514.92</v>
      </c>
      <c r="Q186" s="147"/>
      <c r="R186" s="147"/>
      <c r="S186" s="147"/>
      <c r="T186" s="147">
        <v>4126686.75</v>
      </c>
      <c r="U186" s="147">
        <v>16774040.359999999</v>
      </c>
      <c r="V186" s="147">
        <v>7331040.9900000002</v>
      </c>
      <c r="W186" s="147">
        <v>9442999.3699999992</v>
      </c>
      <c r="X186" s="147">
        <v>37470545.710000001</v>
      </c>
      <c r="Y186" s="147">
        <v>36574168.799999997</v>
      </c>
      <c r="Z186" s="147">
        <v>1436090.92</v>
      </c>
      <c r="AA186" s="147">
        <v>716306.06</v>
      </c>
      <c r="AB186" s="148"/>
      <c r="AC186" s="149"/>
      <c r="AD186" s="149"/>
      <c r="AE186" s="149"/>
      <c r="AF186" s="149"/>
    </row>
    <row r="187" spans="1:32" ht="13.5" hidden="1" customHeight="1" outlineLevel="2" x14ac:dyDescent="0.15">
      <c r="A187" s="145">
        <v>170</v>
      </c>
      <c r="B187" s="146" t="s">
        <v>642</v>
      </c>
      <c r="C187" s="146" t="s">
        <v>662</v>
      </c>
      <c r="D187" s="146" t="s">
        <v>663</v>
      </c>
      <c r="E187" s="146" t="s">
        <v>688</v>
      </c>
      <c r="F187" s="146" t="s">
        <v>689</v>
      </c>
      <c r="G187" s="147">
        <v>54428956.399999999</v>
      </c>
      <c r="H187" s="147">
        <v>14377142.550000001</v>
      </c>
      <c r="I187" s="147">
        <v>40051813.850000001</v>
      </c>
      <c r="J187" s="147"/>
      <c r="K187" s="147"/>
      <c r="L187" s="147"/>
      <c r="M187" s="147">
        <v>3932375.28</v>
      </c>
      <c r="N187" s="147">
        <v>36119438.57</v>
      </c>
      <c r="O187" s="147">
        <v>9397211.3900000006</v>
      </c>
      <c r="P187" s="147">
        <v>2481376.09</v>
      </c>
      <c r="Q187" s="147"/>
      <c r="R187" s="147"/>
      <c r="S187" s="147"/>
      <c r="T187" s="147">
        <v>6915835.2999999998</v>
      </c>
      <c r="U187" s="147">
        <v>14766973</v>
      </c>
      <c r="V187" s="147">
        <v>3750917.36</v>
      </c>
      <c r="W187" s="147">
        <v>11016055.640000001</v>
      </c>
      <c r="X187" s="147">
        <v>57983704.789999999</v>
      </c>
      <c r="Y187" s="147">
        <v>54405567.43</v>
      </c>
      <c r="Z187" s="147">
        <v>1197712.1100000001</v>
      </c>
      <c r="AA187" s="147">
        <v>723089.8</v>
      </c>
      <c r="AB187" s="148"/>
      <c r="AC187" s="149"/>
      <c r="AD187" s="149"/>
      <c r="AE187" s="149"/>
      <c r="AF187" s="149"/>
    </row>
    <row r="188" spans="1:32" ht="13.5" hidden="1" customHeight="1" outlineLevel="2" x14ac:dyDescent="0.15">
      <c r="A188" s="145">
        <v>171</v>
      </c>
      <c r="B188" s="146" t="s">
        <v>642</v>
      </c>
      <c r="C188" s="146" t="s">
        <v>662</v>
      </c>
      <c r="D188" s="146" t="s">
        <v>663</v>
      </c>
      <c r="E188" s="146" t="s">
        <v>690</v>
      </c>
      <c r="F188" s="146" t="s">
        <v>691</v>
      </c>
      <c r="G188" s="147">
        <v>42190188.789999999</v>
      </c>
      <c r="H188" s="147">
        <v>9572822.9100000001</v>
      </c>
      <c r="I188" s="147">
        <v>32617365.879999999</v>
      </c>
      <c r="J188" s="147"/>
      <c r="K188" s="147"/>
      <c r="L188" s="147"/>
      <c r="M188" s="147">
        <v>2814785.48</v>
      </c>
      <c r="N188" s="147">
        <v>29802580.399999999</v>
      </c>
      <c r="O188" s="147">
        <v>7285945.2599999998</v>
      </c>
      <c r="P188" s="147">
        <v>1653661.09</v>
      </c>
      <c r="Q188" s="147"/>
      <c r="R188" s="147"/>
      <c r="S188" s="147"/>
      <c r="T188" s="147">
        <v>5632284.1699999999</v>
      </c>
      <c r="U188" s="147">
        <v>0</v>
      </c>
      <c r="V188" s="147">
        <v>0</v>
      </c>
      <c r="W188" s="147">
        <v>0</v>
      </c>
      <c r="X188" s="147">
        <v>38249650.049999997</v>
      </c>
      <c r="Y188" s="147">
        <v>38249650.049999997</v>
      </c>
      <c r="Z188" s="147">
        <v>1202056.94</v>
      </c>
      <c r="AA188" s="147">
        <v>534253.01</v>
      </c>
      <c r="AB188" s="148"/>
      <c r="AC188" s="149"/>
      <c r="AD188" s="149"/>
      <c r="AE188" s="149"/>
      <c r="AF188" s="149"/>
    </row>
    <row r="189" spans="1:32" ht="13.5" hidden="1" customHeight="1" outlineLevel="1" x14ac:dyDescent="0.15">
      <c r="A189" s="151"/>
      <c r="B189" s="152"/>
      <c r="C189" s="153"/>
      <c r="D189" s="154" t="s">
        <v>692</v>
      </c>
      <c r="E189" s="152"/>
      <c r="F189" s="152"/>
      <c r="G189" s="155">
        <v>949091437.80999982</v>
      </c>
      <c r="H189" s="155">
        <v>390360108.02999997</v>
      </c>
      <c r="I189" s="155">
        <v>558731329.78000009</v>
      </c>
      <c r="J189" s="155"/>
      <c r="K189" s="155"/>
      <c r="L189" s="155"/>
      <c r="M189" s="155">
        <v>75000000.000000015</v>
      </c>
      <c r="N189" s="155">
        <v>483731329.77999997</v>
      </c>
      <c r="O189" s="155">
        <v>163935614.72999996</v>
      </c>
      <c r="P189" s="155">
        <v>67407569.829999998</v>
      </c>
      <c r="Q189" s="155"/>
      <c r="R189" s="155"/>
      <c r="S189" s="155"/>
      <c r="T189" s="155">
        <v>96528044.900000006</v>
      </c>
      <c r="U189" s="155">
        <v>913585277.90999997</v>
      </c>
      <c r="V189" s="155">
        <v>401633703.1400001</v>
      </c>
      <c r="W189" s="155">
        <v>511951574.76999998</v>
      </c>
      <c r="X189" s="155">
        <v>1167210949.45</v>
      </c>
      <c r="Y189" s="155">
        <v>1074984448.01</v>
      </c>
      <c r="Z189" s="155">
        <v>52773668.820000015</v>
      </c>
      <c r="AA189" s="155">
        <v>20406554.52</v>
      </c>
      <c r="AB189" s="148"/>
      <c r="AC189" s="149"/>
      <c r="AD189" s="149"/>
      <c r="AE189" s="149"/>
      <c r="AF189" s="149"/>
    </row>
    <row r="190" spans="1:32" ht="13.5" hidden="1" customHeight="1" outlineLevel="2" x14ac:dyDescent="0.15">
      <c r="A190" s="156">
        <v>172</v>
      </c>
      <c r="B190" s="157" t="s">
        <v>642</v>
      </c>
      <c r="C190" s="146" t="s">
        <v>693</v>
      </c>
      <c r="D190" s="157" t="s">
        <v>694</v>
      </c>
      <c r="E190" s="157" t="s">
        <v>695</v>
      </c>
      <c r="F190" s="157" t="s">
        <v>696</v>
      </c>
      <c r="G190" s="147">
        <v>51478394.340000004</v>
      </c>
      <c r="H190" s="147">
        <v>35856849.030000001</v>
      </c>
      <c r="I190" s="147">
        <v>15621545.310000001</v>
      </c>
      <c r="J190" s="147"/>
      <c r="K190" s="147"/>
      <c r="L190" s="147"/>
      <c r="M190" s="147">
        <v>0</v>
      </c>
      <c r="N190" s="147">
        <v>15621545.310000001</v>
      </c>
      <c r="O190" s="147">
        <v>8874495.3800000008</v>
      </c>
      <c r="P190" s="147">
        <v>6176683.1699999999</v>
      </c>
      <c r="Q190" s="147"/>
      <c r="R190" s="147"/>
      <c r="S190" s="147"/>
      <c r="T190" s="147">
        <v>2697812.21</v>
      </c>
      <c r="U190" s="147">
        <v>178993660.40000001</v>
      </c>
      <c r="V190" s="147">
        <v>118399796.8</v>
      </c>
      <c r="W190" s="147">
        <v>60593863.600000001</v>
      </c>
      <c r="X190" s="147">
        <v>78913221.120000005</v>
      </c>
      <c r="Y190" s="147">
        <v>58431178.340000004</v>
      </c>
      <c r="Z190" s="147">
        <v>3980778.97</v>
      </c>
      <c r="AA190" s="147">
        <v>1818085.05</v>
      </c>
      <c r="AB190" s="148"/>
      <c r="AC190" s="149"/>
      <c r="AD190" s="149"/>
      <c r="AE190" s="149"/>
      <c r="AF190" s="149"/>
    </row>
    <row r="191" spans="1:32" ht="13.5" hidden="1" customHeight="1" outlineLevel="2" x14ac:dyDescent="0.15">
      <c r="A191" s="145">
        <v>173</v>
      </c>
      <c r="B191" s="146" t="s">
        <v>642</v>
      </c>
      <c r="C191" s="146" t="s">
        <v>693</v>
      </c>
      <c r="D191" s="146" t="s">
        <v>694</v>
      </c>
      <c r="E191" s="146" t="s">
        <v>697</v>
      </c>
      <c r="F191" s="146" t="s">
        <v>698</v>
      </c>
      <c r="G191" s="147">
        <v>49944910.719999999</v>
      </c>
      <c r="H191" s="147">
        <v>28414501.030000001</v>
      </c>
      <c r="I191" s="147">
        <v>21530409.690000001</v>
      </c>
      <c r="J191" s="147"/>
      <c r="K191" s="147"/>
      <c r="L191" s="147"/>
      <c r="M191" s="147">
        <v>2235477.7999999998</v>
      </c>
      <c r="N191" s="147">
        <v>19294931.890000001</v>
      </c>
      <c r="O191" s="147">
        <v>8645097.4499999993</v>
      </c>
      <c r="P191" s="147">
        <v>4920512.5</v>
      </c>
      <c r="Q191" s="147"/>
      <c r="R191" s="147"/>
      <c r="S191" s="147"/>
      <c r="T191" s="147">
        <v>3724584.95</v>
      </c>
      <c r="U191" s="147">
        <v>27295500.469999999</v>
      </c>
      <c r="V191" s="147">
        <v>15286651.470000001</v>
      </c>
      <c r="W191" s="147">
        <v>12008849</v>
      </c>
      <c r="X191" s="147">
        <v>37263843.640000001</v>
      </c>
      <c r="Y191" s="147">
        <v>37263843.640000001</v>
      </c>
      <c r="Z191" s="147">
        <v>1638000</v>
      </c>
      <c r="AA191" s="147">
        <v>605960.12</v>
      </c>
      <c r="AB191" s="148"/>
      <c r="AC191" s="149"/>
      <c r="AD191" s="149"/>
      <c r="AE191" s="149"/>
      <c r="AF191" s="149"/>
    </row>
    <row r="192" spans="1:32" ht="13.5" hidden="1" customHeight="1" outlineLevel="2" x14ac:dyDescent="0.15">
      <c r="A192" s="145">
        <v>174</v>
      </c>
      <c r="B192" s="146" t="s">
        <v>642</v>
      </c>
      <c r="C192" s="146" t="s">
        <v>693</v>
      </c>
      <c r="D192" s="146" t="s">
        <v>694</v>
      </c>
      <c r="E192" s="146" t="s">
        <v>699</v>
      </c>
      <c r="F192" s="146" t="s">
        <v>700</v>
      </c>
      <c r="G192" s="147">
        <v>37515141.869999997</v>
      </c>
      <c r="H192" s="147">
        <v>16158976.51</v>
      </c>
      <c r="I192" s="147">
        <v>21356165.359999999</v>
      </c>
      <c r="J192" s="147"/>
      <c r="K192" s="147"/>
      <c r="L192" s="147"/>
      <c r="M192" s="147">
        <v>1700459.83</v>
      </c>
      <c r="N192" s="147">
        <v>19655705.530000001</v>
      </c>
      <c r="O192" s="147">
        <v>6475710.3099999996</v>
      </c>
      <c r="P192" s="147">
        <v>2788921.48</v>
      </c>
      <c r="Q192" s="147"/>
      <c r="R192" s="147"/>
      <c r="S192" s="147"/>
      <c r="T192" s="147">
        <v>3686788.83</v>
      </c>
      <c r="U192" s="147">
        <v>13398971.68</v>
      </c>
      <c r="V192" s="147">
        <v>5711001.0099999998</v>
      </c>
      <c r="W192" s="147">
        <v>7687970.6699999999</v>
      </c>
      <c r="X192" s="147">
        <v>32730924.859999999</v>
      </c>
      <c r="Y192" s="147">
        <v>32730924.859999999</v>
      </c>
      <c r="Z192" s="147">
        <v>774000</v>
      </c>
      <c r="AA192" s="147">
        <v>277658.96999999997</v>
      </c>
      <c r="AB192" s="148"/>
      <c r="AC192" s="149"/>
      <c r="AD192" s="149"/>
      <c r="AE192" s="149"/>
      <c r="AF192" s="149"/>
    </row>
    <row r="193" spans="1:32" ht="13.5" hidden="1" customHeight="1" outlineLevel="2" x14ac:dyDescent="0.15">
      <c r="A193" s="145">
        <v>175</v>
      </c>
      <c r="B193" s="146" t="s">
        <v>642</v>
      </c>
      <c r="C193" s="146" t="s">
        <v>693</v>
      </c>
      <c r="D193" s="146" t="s">
        <v>694</v>
      </c>
      <c r="E193" s="146" t="s">
        <v>701</v>
      </c>
      <c r="F193" s="146" t="s">
        <v>702</v>
      </c>
      <c r="G193" s="147">
        <v>55767093.539999999</v>
      </c>
      <c r="H193" s="147">
        <v>30111999.190000001</v>
      </c>
      <c r="I193" s="147">
        <v>25655094.350000001</v>
      </c>
      <c r="J193" s="147"/>
      <c r="K193" s="147"/>
      <c r="L193" s="147"/>
      <c r="M193" s="147">
        <v>2987528.96</v>
      </c>
      <c r="N193" s="147">
        <v>22667565.390000001</v>
      </c>
      <c r="O193" s="147">
        <v>9619247.5800000001</v>
      </c>
      <c r="P193" s="147">
        <v>5191893.8600000003</v>
      </c>
      <c r="Q193" s="147"/>
      <c r="R193" s="147"/>
      <c r="S193" s="147"/>
      <c r="T193" s="147">
        <v>4427353.72</v>
      </c>
      <c r="U193" s="147">
        <v>26407874.809999999</v>
      </c>
      <c r="V193" s="147">
        <v>13955061.949999999</v>
      </c>
      <c r="W193" s="147">
        <v>12452812.859999999</v>
      </c>
      <c r="X193" s="147">
        <v>42535260.93</v>
      </c>
      <c r="Y193" s="147">
        <v>42535260.93</v>
      </c>
      <c r="Z193" s="147">
        <v>2879500</v>
      </c>
      <c r="AA193" s="147">
        <v>815411.32</v>
      </c>
      <c r="AB193" s="148"/>
      <c r="AC193" s="149"/>
      <c r="AD193" s="149"/>
      <c r="AE193" s="149"/>
      <c r="AF193" s="149"/>
    </row>
    <row r="194" spans="1:32" ht="13.5" hidden="1" customHeight="1" outlineLevel="2" x14ac:dyDescent="0.15">
      <c r="A194" s="145">
        <v>176</v>
      </c>
      <c r="B194" s="146" t="s">
        <v>642</v>
      </c>
      <c r="C194" s="146" t="s">
        <v>693</v>
      </c>
      <c r="D194" s="146" t="s">
        <v>694</v>
      </c>
      <c r="E194" s="146" t="s">
        <v>703</v>
      </c>
      <c r="F194" s="146" t="s">
        <v>704</v>
      </c>
      <c r="G194" s="147">
        <v>16406289.060000001</v>
      </c>
      <c r="H194" s="147">
        <v>9224811.0600000005</v>
      </c>
      <c r="I194" s="147">
        <v>7181478</v>
      </c>
      <c r="J194" s="147"/>
      <c r="K194" s="147"/>
      <c r="L194" s="147"/>
      <c r="M194" s="147">
        <v>874897.41</v>
      </c>
      <c r="N194" s="147">
        <v>6306580.5899999999</v>
      </c>
      <c r="O194" s="147">
        <v>2832713.99</v>
      </c>
      <c r="P194" s="147">
        <v>1593415.75</v>
      </c>
      <c r="Q194" s="147"/>
      <c r="R194" s="147"/>
      <c r="S194" s="147"/>
      <c r="T194" s="147">
        <v>1239298.24</v>
      </c>
      <c r="U194" s="147">
        <v>6436534.3200000003</v>
      </c>
      <c r="V194" s="147">
        <v>3588787.19</v>
      </c>
      <c r="W194" s="147">
        <v>2847747.13</v>
      </c>
      <c r="X194" s="147">
        <v>11268523.369999999</v>
      </c>
      <c r="Y194" s="147">
        <v>11268523.369999999</v>
      </c>
      <c r="Z194" s="147">
        <v>979367.44</v>
      </c>
      <c r="AA194" s="147">
        <v>269749.32</v>
      </c>
      <c r="AB194" s="148"/>
      <c r="AC194" s="149"/>
      <c r="AD194" s="149"/>
      <c r="AE194" s="149"/>
      <c r="AF194" s="149"/>
    </row>
    <row r="195" spans="1:32" ht="13.5" hidden="1" customHeight="1" outlineLevel="2" x14ac:dyDescent="0.15">
      <c r="A195" s="145">
        <v>177</v>
      </c>
      <c r="B195" s="146" t="s">
        <v>642</v>
      </c>
      <c r="C195" s="146" t="s">
        <v>693</v>
      </c>
      <c r="D195" s="146" t="s">
        <v>694</v>
      </c>
      <c r="E195" s="146" t="s">
        <v>705</v>
      </c>
      <c r="F195" s="146" t="s">
        <v>706</v>
      </c>
      <c r="G195" s="147">
        <v>58722637.130000003</v>
      </c>
      <c r="H195" s="147">
        <v>23001640.460000001</v>
      </c>
      <c r="I195" s="147">
        <v>35720996.670000002</v>
      </c>
      <c r="J195" s="147"/>
      <c r="K195" s="147"/>
      <c r="L195" s="147"/>
      <c r="M195" s="147">
        <v>3096903.15</v>
      </c>
      <c r="N195" s="147">
        <v>32624093.52</v>
      </c>
      <c r="O195" s="147">
        <v>10125262.75</v>
      </c>
      <c r="P195" s="147">
        <v>3967343.88</v>
      </c>
      <c r="Q195" s="147"/>
      <c r="R195" s="147"/>
      <c r="S195" s="147"/>
      <c r="T195" s="147">
        <v>6157918.8700000001</v>
      </c>
      <c r="U195" s="147">
        <v>19512241.780000001</v>
      </c>
      <c r="V195" s="147">
        <v>7469764.6600000001</v>
      </c>
      <c r="W195" s="147">
        <v>12042477.119999999</v>
      </c>
      <c r="X195" s="147">
        <v>53921392.659999996</v>
      </c>
      <c r="Y195" s="147">
        <v>53921392.659999996</v>
      </c>
      <c r="Z195" s="147">
        <v>2093000</v>
      </c>
      <c r="AA195" s="147">
        <v>1491527.23</v>
      </c>
      <c r="AB195" s="148"/>
      <c r="AC195" s="149"/>
      <c r="AD195" s="149"/>
      <c r="AE195" s="149"/>
      <c r="AF195" s="149"/>
    </row>
    <row r="196" spans="1:32" ht="13.5" hidden="1" customHeight="1" outlineLevel="2" x14ac:dyDescent="0.15">
      <c r="A196" s="145">
        <v>178</v>
      </c>
      <c r="B196" s="146" t="s">
        <v>642</v>
      </c>
      <c r="C196" s="146" t="s">
        <v>693</v>
      </c>
      <c r="D196" s="146" t="s">
        <v>694</v>
      </c>
      <c r="E196" s="146" t="s">
        <v>707</v>
      </c>
      <c r="F196" s="146" t="s">
        <v>708</v>
      </c>
      <c r="G196" s="147">
        <v>57036675.270000003</v>
      </c>
      <c r="H196" s="147">
        <v>24082647.420000002</v>
      </c>
      <c r="I196" s="147">
        <v>32954027.850000001</v>
      </c>
      <c r="J196" s="147"/>
      <c r="K196" s="147"/>
      <c r="L196" s="147"/>
      <c r="M196" s="147">
        <v>2970881.98</v>
      </c>
      <c r="N196" s="147">
        <v>29983145.870000001</v>
      </c>
      <c r="O196" s="147">
        <v>9836876.1500000004</v>
      </c>
      <c r="P196" s="147">
        <v>4153993.77</v>
      </c>
      <c r="Q196" s="147"/>
      <c r="R196" s="147"/>
      <c r="S196" s="147"/>
      <c r="T196" s="147">
        <v>5682882.3799999999</v>
      </c>
      <c r="U196" s="147">
        <v>22789724.5</v>
      </c>
      <c r="V196" s="147">
        <v>9322072.8100000005</v>
      </c>
      <c r="W196" s="147">
        <v>13467651.689999999</v>
      </c>
      <c r="X196" s="147">
        <v>52104561.920000002</v>
      </c>
      <c r="Y196" s="147">
        <v>52104561.920000002</v>
      </c>
      <c r="Z196" s="147">
        <v>802500</v>
      </c>
      <c r="AA196" s="147">
        <v>399590.58</v>
      </c>
      <c r="AB196" s="148"/>
      <c r="AC196" s="149"/>
      <c r="AD196" s="149"/>
      <c r="AE196" s="149"/>
      <c r="AF196" s="149"/>
    </row>
    <row r="197" spans="1:32" ht="13.5" hidden="1" customHeight="1" outlineLevel="2" x14ac:dyDescent="0.15">
      <c r="A197" s="145">
        <v>179</v>
      </c>
      <c r="B197" s="146" t="s">
        <v>642</v>
      </c>
      <c r="C197" s="146" t="s">
        <v>693</v>
      </c>
      <c r="D197" s="146" t="s">
        <v>694</v>
      </c>
      <c r="E197" s="146" t="s">
        <v>709</v>
      </c>
      <c r="F197" s="146" t="s">
        <v>710</v>
      </c>
      <c r="G197" s="147">
        <v>25449149.59</v>
      </c>
      <c r="H197" s="147">
        <v>10982862.960000001</v>
      </c>
      <c r="I197" s="147">
        <v>14466286.630000001</v>
      </c>
      <c r="J197" s="147"/>
      <c r="K197" s="147"/>
      <c r="L197" s="147"/>
      <c r="M197" s="147">
        <v>1133850.8700000001</v>
      </c>
      <c r="N197" s="147">
        <v>13332435.76</v>
      </c>
      <c r="O197" s="147">
        <v>4387245.63</v>
      </c>
      <c r="P197" s="147">
        <v>1893411.93</v>
      </c>
      <c r="Q197" s="147"/>
      <c r="R197" s="147"/>
      <c r="S197" s="147"/>
      <c r="T197" s="147">
        <v>2493833.7000000002</v>
      </c>
      <c r="U197" s="147">
        <v>11918266.73</v>
      </c>
      <c r="V197" s="147">
        <v>5019868.1100000003</v>
      </c>
      <c r="W197" s="147">
        <v>6898398.6200000001</v>
      </c>
      <c r="X197" s="147">
        <v>23858518.949999999</v>
      </c>
      <c r="Y197" s="147">
        <v>23580780.440000001</v>
      </c>
      <c r="Z197" s="147">
        <v>240000</v>
      </c>
      <c r="AA197" s="147">
        <v>178429.01</v>
      </c>
      <c r="AB197" s="148"/>
      <c r="AC197" s="149"/>
      <c r="AD197" s="149"/>
      <c r="AE197" s="149"/>
      <c r="AF197" s="149"/>
    </row>
    <row r="198" spans="1:32" ht="13.5" hidden="1" customHeight="1" outlineLevel="1" x14ac:dyDescent="0.15">
      <c r="A198" s="151"/>
      <c r="B198" s="152"/>
      <c r="C198" s="153"/>
      <c r="D198" s="154" t="s">
        <v>711</v>
      </c>
      <c r="E198" s="152"/>
      <c r="F198" s="152"/>
      <c r="G198" s="155">
        <v>352320291.51999998</v>
      </c>
      <c r="H198" s="155">
        <v>177834287.66</v>
      </c>
      <c r="I198" s="155">
        <v>174486003.86000001</v>
      </c>
      <c r="J198" s="155"/>
      <c r="K198" s="155"/>
      <c r="L198" s="155"/>
      <c r="M198" s="155">
        <v>15000000</v>
      </c>
      <c r="N198" s="155">
        <v>159486003.85999998</v>
      </c>
      <c r="O198" s="155">
        <v>60796649.240000002</v>
      </c>
      <c r="P198" s="155">
        <v>30686176.34</v>
      </c>
      <c r="Q198" s="155"/>
      <c r="R198" s="155"/>
      <c r="S198" s="155"/>
      <c r="T198" s="155">
        <v>30110472.899999999</v>
      </c>
      <c r="U198" s="155">
        <v>306752774.69000006</v>
      </c>
      <c r="V198" s="155">
        <v>178753004</v>
      </c>
      <c r="W198" s="155">
        <v>127999770.69</v>
      </c>
      <c r="X198" s="155">
        <v>332596247.44999999</v>
      </c>
      <c r="Y198" s="155">
        <v>311836466.16000003</v>
      </c>
      <c r="Z198" s="155">
        <v>13387146.41</v>
      </c>
      <c r="AA198" s="155">
        <v>5856411.5999999996</v>
      </c>
      <c r="AB198" s="148"/>
      <c r="AC198" s="149"/>
      <c r="AD198" s="149"/>
      <c r="AE198" s="149"/>
      <c r="AF198" s="149"/>
    </row>
    <row r="199" spans="1:32" ht="13.5" hidden="1" customHeight="1" outlineLevel="2" x14ac:dyDescent="0.15">
      <c r="A199" s="156">
        <v>180</v>
      </c>
      <c r="B199" s="157" t="s">
        <v>642</v>
      </c>
      <c r="C199" s="146" t="s">
        <v>712</v>
      </c>
      <c r="D199" s="157" t="s">
        <v>713</v>
      </c>
      <c r="E199" s="157" t="s">
        <v>714</v>
      </c>
      <c r="F199" s="157" t="s">
        <v>715</v>
      </c>
      <c r="G199" s="147">
        <v>144292391.36000001</v>
      </c>
      <c r="H199" s="147">
        <v>61236968.170000002</v>
      </c>
      <c r="I199" s="147">
        <v>83055423.189999998</v>
      </c>
      <c r="J199" s="147"/>
      <c r="K199" s="147"/>
      <c r="L199" s="147"/>
      <c r="M199" s="147">
        <v>0</v>
      </c>
      <c r="N199" s="147">
        <v>83055423.189999998</v>
      </c>
      <c r="O199" s="147">
        <v>24997481.280000001</v>
      </c>
      <c r="P199" s="147">
        <v>10604507.18</v>
      </c>
      <c r="Q199" s="147"/>
      <c r="R199" s="147"/>
      <c r="S199" s="147"/>
      <c r="T199" s="147">
        <v>14392974.1</v>
      </c>
      <c r="U199" s="147">
        <v>402228197.95999998</v>
      </c>
      <c r="V199" s="147">
        <v>160204633.65000001</v>
      </c>
      <c r="W199" s="147">
        <v>242023564.31</v>
      </c>
      <c r="X199" s="147">
        <v>339471961.60000002</v>
      </c>
      <c r="Y199" s="147">
        <v>281083332.17000002</v>
      </c>
      <c r="Z199" s="147">
        <v>5366412.6100000003</v>
      </c>
      <c r="AA199" s="147">
        <v>3594049</v>
      </c>
      <c r="AB199" s="148"/>
      <c r="AC199" s="149"/>
      <c r="AD199" s="149"/>
      <c r="AE199" s="149"/>
      <c r="AF199" s="149"/>
    </row>
    <row r="200" spans="1:32" ht="13.5" hidden="1" customHeight="1" outlineLevel="2" x14ac:dyDescent="0.15">
      <c r="A200" s="145">
        <v>181</v>
      </c>
      <c r="B200" s="146" t="s">
        <v>642</v>
      </c>
      <c r="C200" s="146" t="s">
        <v>712</v>
      </c>
      <c r="D200" s="146" t="s">
        <v>713</v>
      </c>
      <c r="E200" s="146" t="s">
        <v>716</v>
      </c>
      <c r="F200" s="146" t="s">
        <v>717</v>
      </c>
      <c r="G200" s="147">
        <v>23577463.760000002</v>
      </c>
      <c r="H200" s="147">
        <v>9374731.3699999992</v>
      </c>
      <c r="I200" s="147">
        <v>14202732.390000001</v>
      </c>
      <c r="J200" s="147"/>
      <c r="K200" s="147"/>
      <c r="L200" s="147"/>
      <c r="M200" s="147">
        <v>0</v>
      </c>
      <c r="N200" s="147">
        <v>14202732.390000001</v>
      </c>
      <c r="O200" s="147">
        <v>4095940.98</v>
      </c>
      <c r="P200" s="147">
        <v>1628535.1</v>
      </c>
      <c r="Q200" s="147"/>
      <c r="R200" s="147"/>
      <c r="S200" s="147"/>
      <c r="T200" s="147">
        <v>2467405.88</v>
      </c>
      <c r="U200" s="147">
        <v>4848342.26</v>
      </c>
      <c r="V200" s="147">
        <v>1911365.53</v>
      </c>
      <c r="W200" s="147">
        <v>2936976.73</v>
      </c>
      <c r="X200" s="147">
        <v>19607115</v>
      </c>
      <c r="Y200" s="147">
        <v>19607115</v>
      </c>
      <c r="Z200" s="147">
        <v>0</v>
      </c>
      <c r="AA200" s="147">
        <v>158016</v>
      </c>
      <c r="AB200" s="148"/>
      <c r="AC200" s="149"/>
      <c r="AD200" s="149"/>
      <c r="AE200" s="149"/>
      <c r="AF200" s="149"/>
    </row>
    <row r="201" spans="1:32" ht="13.5" hidden="1" customHeight="1" outlineLevel="2" x14ac:dyDescent="0.15">
      <c r="A201" s="145">
        <v>182</v>
      </c>
      <c r="B201" s="146" t="s">
        <v>642</v>
      </c>
      <c r="C201" s="146" t="s">
        <v>712</v>
      </c>
      <c r="D201" s="146" t="s">
        <v>713</v>
      </c>
      <c r="E201" s="146" t="s">
        <v>718</v>
      </c>
      <c r="F201" s="146" t="s">
        <v>719</v>
      </c>
      <c r="G201" s="147">
        <v>47337487.93</v>
      </c>
      <c r="H201" s="147">
        <v>17501486.620000001</v>
      </c>
      <c r="I201" s="147">
        <v>29836001.309999999</v>
      </c>
      <c r="J201" s="147"/>
      <c r="K201" s="147"/>
      <c r="L201" s="147"/>
      <c r="M201" s="147">
        <v>0</v>
      </c>
      <c r="N201" s="147">
        <v>29836001.309999999</v>
      </c>
      <c r="O201" s="147">
        <v>8200834.1299999999</v>
      </c>
      <c r="P201" s="147">
        <v>3032462</v>
      </c>
      <c r="Q201" s="147"/>
      <c r="R201" s="147"/>
      <c r="S201" s="147"/>
      <c r="T201" s="147">
        <v>5168372.13</v>
      </c>
      <c r="U201" s="147">
        <v>16458209.380000001</v>
      </c>
      <c r="V201" s="147">
        <v>5927325.3799999999</v>
      </c>
      <c r="W201" s="147">
        <v>10530884</v>
      </c>
      <c r="X201" s="147">
        <v>45535257.439999998</v>
      </c>
      <c r="Y201" s="147">
        <v>45437988.68</v>
      </c>
      <c r="Z201" s="147">
        <v>2742500</v>
      </c>
      <c r="AA201" s="147">
        <v>681572</v>
      </c>
      <c r="AB201" s="148"/>
      <c r="AC201" s="149"/>
      <c r="AD201" s="149"/>
      <c r="AE201" s="149"/>
      <c r="AF201" s="149"/>
    </row>
    <row r="202" spans="1:32" ht="13.5" hidden="1" customHeight="1" outlineLevel="2" x14ac:dyDescent="0.15">
      <c r="A202" s="145">
        <v>183</v>
      </c>
      <c r="B202" s="146" t="s">
        <v>642</v>
      </c>
      <c r="C202" s="146" t="s">
        <v>712</v>
      </c>
      <c r="D202" s="146" t="s">
        <v>713</v>
      </c>
      <c r="E202" s="146" t="s">
        <v>720</v>
      </c>
      <c r="F202" s="146" t="s">
        <v>721</v>
      </c>
      <c r="G202" s="147">
        <v>60282911.5</v>
      </c>
      <c r="H202" s="147">
        <v>20839087.760000002</v>
      </c>
      <c r="I202" s="147">
        <v>39443823.740000002</v>
      </c>
      <c r="J202" s="147"/>
      <c r="K202" s="147"/>
      <c r="L202" s="147"/>
      <c r="M202" s="147">
        <v>0</v>
      </c>
      <c r="N202" s="147">
        <v>39443823.740000002</v>
      </c>
      <c r="O202" s="147">
        <v>10443523.310000001</v>
      </c>
      <c r="P202" s="147">
        <v>3609864.32</v>
      </c>
      <c r="Q202" s="147"/>
      <c r="R202" s="147"/>
      <c r="S202" s="147"/>
      <c r="T202" s="147">
        <v>6833658.9900000002</v>
      </c>
      <c r="U202" s="147">
        <v>33900599.259999998</v>
      </c>
      <c r="V202" s="147">
        <v>11363193.92</v>
      </c>
      <c r="W202" s="147">
        <v>22537405.34</v>
      </c>
      <c r="X202" s="147">
        <v>68814888.069999993</v>
      </c>
      <c r="Y202" s="147">
        <v>67181404.530000001</v>
      </c>
      <c r="Z202" s="147">
        <v>2885000</v>
      </c>
      <c r="AA202" s="147">
        <v>795969</v>
      </c>
      <c r="AB202" s="148"/>
      <c r="AC202" s="149"/>
      <c r="AD202" s="149"/>
      <c r="AE202" s="149"/>
      <c r="AF202" s="149"/>
    </row>
    <row r="203" spans="1:32" ht="13.5" hidden="1" customHeight="1" outlineLevel="2" x14ac:dyDescent="0.15">
      <c r="A203" s="145">
        <v>184</v>
      </c>
      <c r="B203" s="146" t="s">
        <v>642</v>
      </c>
      <c r="C203" s="146" t="s">
        <v>712</v>
      </c>
      <c r="D203" s="146" t="s">
        <v>713</v>
      </c>
      <c r="E203" s="146" t="s">
        <v>722</v>
      </c>
      <c r="F203" s="146" t="s">
        <v>723</v>
      </c>
      <c r="G203" s="147">
        <v>80982307.030000001</v>
      </c>
      <c r="H203" s="147">
        <v>28760478.399999999</v>
      </c>
      <c r="I203" s="147">
        <v>52221828.630000003</v>
      </c>
      <c r="J203" s="147"/>
      <c r="K203" s="147"/>
      <c r="L203" s="147"/>
      <c r="M203" s="147">
        <v>0</v>
      </c>
      <c r="N203" s="147">
        <v>52221828.630000003</v>
      </c>
      <c r="O203" s="147">
        <v>14029524.949999999</v>
      </c>
      <c r="P203" s="147">
        <v>4980948.79</v>
      </c>
      <c r="Q203" s="147"/>
      <c r="R203" s="147"/>
      <c r="S203" s="147"/>
      <c r="T203" s="147">
        <v>9048576.1600000001</v>
      </c>
      <c r="U203" s="147">
        <v>47088028.329999998</v>
      </c>
      <c r="V203" s="147">
        <v>16268098.810000001</v>
      </c>
      <c r="W203" s="147">
        <v>30819929.52</v>
      </c>
      <c r="X203" s="147">
        <v>92090334.310000002</v>
      </c>
      <c r="Y203" s="147">
        <v>80213493.900000006</v>
      </c>
      <c r="Z203" s="147">
        <v>1387500</v>
      </c>
      <c r="AA203" s="147">
        <v>1435822</v>
      </c>
      <c r="AB203" s="148"/>
      <c r="AC203" s="149"/>
      <c r="AD203" s="149"/>
      <c r="AE203" s="149"/>
      <c r="AF203" s="149"/>
    </row>
    <row r="204" spans="1:32" ht="13.5" hidden="1" customHeight="1" outlineLevel="2" x14ac:dyDescent="0.15">
      <c r="A204" s="145">
        <v>185</v>
      </c>
      <c r="B204" s="146" t="s">
        <v>642</v>
      </c>
      <c r="C204" s="146" t="s">
        <v>712</v>
      </c>
      <c r="D204" s="146" t="s">
        <v>713</v>
      </c>
      <c r="E204" s="146" t="s">
        <v>724</v>
      </c>
      <c r="F204" s="146" t="s">
        <v>725</v>
      </c>
      <c r="G204" s="147">
        <v>68648713.150000006</v>
      </c>
      <c r="H204" s="147">
        <v>22892316.109999999</v>
      </c>
      <c r="I204" s="147">
        <v>45756397.039999999</v>
      </c>
      <c r="J204" s="147"/>
      <c r="K204" s="147"/>
      <c r="L204" s="147"/>
      <c r="M204" s="147">
        <v>0</v>
      </c>
      <c r="N204" s="147">
        <v>45756397.039999999</v>
      </c>
      <c r="O204" s="147">
        <v>11892830.279999999</v>
      </c>
      <c r="P204" s="147">
        <v>3965199.75</v>
      </c>
      <c r="Q204" s="147"/>
      <c r="R204" s="147"/>
      <c r="S204" s="147"/>
      <c r="T204" s="147">
        <v>7927630.5300000003</v>
      </c>
      <c r="U204" s="147">
        <v>37063633.799999997</v>
      </c>
      <c r="V204" s="147">
        <v>12055141.140000001</v>
      </c>
      <c r="W204" s="147">
        <v>25008492.66</v>
      </c>
      <c r="X204" s="147">
        <v>78692520.230000004</v>
      </c>
      <c r="Y204" s="147">
        <v>73439425.420000002</v>
      </c>
      <c r="Z204" s="147">
        <v>2967500</v>
      </c>
      <c r="AA204" s="147">
        <v>1021029</v>
      </c>
      <c r="AB204" s="148"/>
      <c r="AC204" s="149"/>
      <c r="AD204" s="149"/>
      <c r="AE204" s="149"/>
      <c r="AF204" s="149"/>
    </row>
    <row r="205" spans="1:32" ht="13.5" hidden="1" customHeight="1" outlineLevel="2" x14ac:dyDescent="0.15">
      <c r="A205" s="145">
        <v>186</v>
      </c>
      <c r="B205" s="146" t="s">
        <v>642</v>
      </c>
      <c r="C205" s="146" t="s">
        <v>712</v>
      </c>
      <c r="D205" s="146" t="s">
        <v>713</v>
      </c>
      <c r="E205" s="146" t="s">
        <v>726</v>
      </c>
      <c r="F205" s="146" t="s">
        <v>727</v>
      </c>
      <c r="G205" s="147">
        <v>67474048.219999999</v>
      </c>
      <c r="H205" s="147">
        <v>26427043.890000001</v>
      </c>
      <c r="I205" s="147">
        <v>41047004.329999998</v>
      </c>
      <c r="J205" s="147"/>
      <c r="K205" s="147"/>
      <c r="L205" s="147"/>
      <c r="M205" s="147">
        <v>0</v>
      </c>
      <c r="N205" s="147">
        <v>41047004.329999998</v>
      </c>
      <c r="O205" s="147">
        <v>11702279.640000001</v>
      </c>
      <c r="P205" s="147">
        <v>4584674.28</v>
      </c>
      <c r="Q205" s="147"/>
      <c r="R205" s="147"/>
      <c r="S205" s="147"/>
      <c r="T205" s="147">
        <v>7117605.3600000003</v>
      </c>
      <c r="U205" s="147">
        <v>19135287.579999998</v>
      </c>
      <c r="V205" s="147">
        <v>7321678.8300000001</v>
      </c>
      <c r="W205" s="147">
        <v>11813608.75</v>
      </c>
      <c r="X205" s="147">
        <v>59978218.439999998</v>
      </c>
      <c r="Y205" s="147">
        <v>59978218.439999998</v>
      </c>
      <c r="Z205" s="147">
        <v>1192500</v>
      </c>
      <c r="AA205" s="147">
        <v>907961</v>
      </c>
      <c r="AB205" s="148"/>
      <c r="AC205" s="149"/>
      <c r="AD205" s="149"/>
      <c r="AE205" s="149"/>
      <c r="AF205" s="149"/>
    </row>
    <row r="206" spans="1:32" ht="13.5" hidden="1" customHeight="1" outlineLevel="2" x14ac:dyDescent="0.15">
      <c r="A206" s="145">
        <v>187</v>
      </c>
      <c r="B206" s="146" t="s">
        <v>642</v>
      </c>
      <c r="C206" s="146" t="s">
        <v>712</v>
      </c>
      <c r="D206" s="146" t="s">
        <v>713</v>
      </c>
      <c r="E206" s="146" t="s">
        <v>728</v>
      </c>
      <c r="F206" s="146" t="s">
        <v>729</v>
      </c>
      <c r="G206" s="147">
        <v>45235269</v>
      </c>
      <c r="H206" s="147">
        <v>16538902.369999999</v>
      </c>
      <c r="I206" s="147">
        <v>28696366.629999999</v>
      </c>
      <c r="J206" s="147"/>
      <c r="K206" s="147"/>
      <c r="L206" s="147"/>
      <c r="M206" s="147">
        <v>0</v>
      </c>
      <c r="N206" s="147">
        <v>28696366.629999999</v>
      </c>
      <c r="O206" s="147">
        <v>7850580.6799999997</v>
      </c>
      <c r="P206" s="147">
        <v>2869525.65</v>
      </c>
      <c r="Q206" s="147"/>
      <c r="R206" s="147"/>
      <c r="S206" s="147"/>
      <c r="T206" s="147">
        <v>4981055.03</v>
      </c>
      <c r="U206" s="147">
        <v>12155659.74</v>
      </c>
      <c r="V206" s="147">
        <v>4306659.9800000004</v>
      </c>
      <c r="W206" s="147">
        <v>7848999.7599999998</v>
      </c>
      <c r="X206" s="147">
        <v>41526421.420000002</v>
      </c>
      <c r="Y206" s="147">
        <v>41526421.420000002</v>
      </c>
      <c r="Z206" s="147">
        <v>1098874</v>
      </c>
      <c r="AA206" s="147">
        <v>657388</v>
      </c>
      <c r="AB206" s="148"/>
      <c r="AC206" s="149"/>
      <c r="AD206" s="149"/>
      <c r="AE206" s="149"/>
      <c r="AF206" s="149"/>
    </row>
    <row r="207" spans="1:32" ht="13.5" hidden="1" customHeight="1" outlineLevel="2" x14ac:dyDescent="0.15">
      <c r="A207" s="145">
        <v>188</v>
      </c>
      <c r="B207" s="146" t="s">
        <v>642</v>
      </c>
      <c r="C207" s="146" t="s">
        <v>712</v>
      </c>
      <c r="D207" s="146" t="s">
        <v>713</v>
      </c>
      <c r="E207" s="146" t="s">
        <v>730</v>
      </c>
      <c r="F207" s="146" t="s">
        <v>731</v>
      </c>
      <c r="G207" s="147">
        <v>33463564.390000001</v>
      </c>
      <c r="H207" s="147">
        <v>11254272.48</v>
      </c>
      <c r="I207" s="147">
        <v>22209291.91</v>
      </c>
      <c r="J207" s="147"/>
      <c r="K207" s="147"/>
      <c r="L207" s="147"/>
      <c r="M207" s="147">
        <v>0</v>
      </c>
      <c r="N207" s="147">
        <v>22209291.91</v>
      </c>
      <c r="O207" s="147">
        <v>5797289.9100000001</v>
      </c>
      <c r="P207" s="147">
        <v>1950340.88</v>
      </c>
      <c r="Q207" s="147"/>
      <c r="R207" s="147"/>
      <c r="S207" s="147"/>
      <c r="T207" s="147">
        <v>3846949.03</v>
      </c>
      <c r="U207" s="147">
        <v>16913361.550000001</v>
      </c>
      <c r="V207" s="147">
        <v>5530649.6399999997</v>
      </c>
      <c r="W207" s="147">
        <v>11382711.91</v>
      </c>
      <c r="X207" s="147">
        <v>37438952.850000001</v>
      </c>
      <c r="Y207" s="147">
        <v>35779499.810000002</v>
      </c>
      <c r="Z207" s="147">
        <v>322500</v>
      </c>
      <c r="AA207" s="147">
        <v>328568</v>
      </c>
      <c r="AB207" s="148"/>
      <c r="AC207" s="149"/>
      <c r="AD207" s="149"/>
      <c r="AE207" s="149"/>
      <c r="AF207" s="149"/>
    </row>
    <row r="208" spans="1:32" ht="13.5" hidden="1" customHeight="1" outlineLevel="2" x14ac:dyDescent="0.15">
      <c r="A208" s="145">
        <v>189</v>
      </c>
      <c r="B208" s="146" t="s">
        <v>642</v>
      </c>
      <c r="C208" s="146" t="s">
        <v>712</v>
      </c>
      <c r="D208" s="146" t="s">
        <v>713</v>
      </c>
      <c r="E208" s="146" t="s">
        <v>732</v>
      </c>
      <c r="F208" s="146" t="s">
        <v>733</v>
      </c>
      <c r="G208" s="147">
        <v>36719262.170000002</v>
      </c>
      <c r="H208" s="147">
        <v>8533540.8200000003</v>
      </c>
      <c r="I208" s="147">
        <v>28185721.350000001</v>
      </c>
      <c r="J208" s="147"/>
      <c r="K208" s="147"/>
      <c r="L208" s="147"/>
      <c r="M208" s="147">
        <v>0</v>
      </c>
      <c r="N208" s="147">
        <v>28185721.350000001</v>
      </c>
      <c r="O208" s="147">
        <v>6361313.0300000003</v>
      </c>
      <c r="P208" s="147">
        <v>1478583.81</v>
      </c>
      <c r="Q208" s="147"/>
      <c r="R208" s="147"/>
      <c r="S208" s="147"/>
      <c r="T208" s="147">
        <v>4882729.22</v>
      </c>
      <c r="U208" s="147">
        <v>10615841.48</v>
      </c>
      <c r="V208" s="147">
        <v>2412949.37</v>
      </c>
      <c r="W208" s="147">
        <v>8202892.1100000003</v>
      </c>
      <c r="X208" s="147">
        <v>41271342.68</v>
      </c>
      <c r="Y208" s="147">
        <v>37863722.380000003</v>
      </c>
      <c r="Z208" s="147">
        <v>172500</v>
      </c>
      <c r="AA208" s="147">
        <v>413464</v>
      </c>
      <c r="AB208" s="148"/>
      <c r="AC208" s="149"/>
      <c r="AD208" s="149"/>
      <c r="AE208" s="149"/>
      <c r="AF208" s="149"/>
    </row>
    <row r="209" spans="1:32" ht="13.5" hidden="1" customHeight="1" outlineLevel="2" x14ac:dyDescent="0.15">
      <c r="A209" s="145">
        <v>190</v>
      </c>
      <c r="B209" s="146" t="s">
        <v>642</v>
      </c>
      <c r="C209" s="146" t="s">
        <v>712</v>
      </c>
      <c r="D209" s="146" t="s">
        <v>713</v>
      </c>
      <c r="E209" s="146" t="s">
        <v>734</v>
      </c>
      <c r="F209" s="146" t="s">
        <v>735</v>
      </c>
      <c r="G209" s="147">
        <v>32809251.050000001</v>
      </c>
      <c r="H209" s="147">
        <v>10823399.550000001</v>
      </c>
      <c r="I209" s="147">
        <v>21985851.5</v>
      </c>
      <c r="J209" s="147"/>
      <c r="K209" s="147"/>
      <c r="L209" s="147"/>
      <c r="M209" s="147">
        <v>0</v>
      </c>
      <c r="N209" s="147">
        <v>21985851.5</v>
      </c>
      <c r="O209" s="147">
        <v>5699962.2400000002</v>
      </c>
      <c r="P209" s="147">
        <v>1880113.07</v>
      </c>
      <c r="Q209" s="147"/>
      <c r="R209" s="147"/>
      <c r="S209" s="147"/>
      <c r="T209" s="147">
        <v>3819849.17</v>
      </c>
      <c r="U209" s="147">
        <v>13363120.689999999</v>
      </c>
      <c r="V209" s="147">
        <v>4295701.38</v>
      </c>
      <c r="W209" s="147">
        <v>9067419.3100000005</v>
      </c>
      <c r="X209" s="147">
        <v>34873119.979999997</v>
      </c>
      <c r="Y209" s="147">
        <v>34873119.979999997</v>
      </c>
      <c r="Z209" s="147">
        <v>465000</v>
      </c>
      <c r="AA209" s="147">
        <v>327048</v>
      </c>
      <c r="AB209" s="148"/>
      <c r="AC209" s="149"/>
      <c r="AD209" s="149"/>
      <c r="AE209" s="149"/>
      <c r="AF209" s="149"/>
    </row>
    <row r="210" spans="1:32" ht="13.5" hidden="1" customHeight="1" outlineLevel="2" x14ac:dyDescent="0.15">
      <c r="A210" s="145">
        <v>191</v>
      </c>
      <c r="B210" s="146" t="s">
        <v>642</v>
      </c>
      <c r="C210" s="146" t="s">
        <v>712</v>
      </c>
      <c r="D210" s="146" t="s">
        <v>713</v>
      </c>
      <c r="E210" s="146" t="s">
        <v>736</v>
      </c>
      <c r="F210" s="146" t="s">
        <v>737</v>
      </c>
      <c r="G210" s="147">
        <v>34773356.649999999</v>
      </c>
      <c r="H210" s="147">
        <v>10477442.93</v>
      </c>
      <c r="I210" s="147">
        <v>24295913.719999999</v>
      </c>
      <c r="J210" s="147"/>
      <c r="K210" s="147"/>
      <c r="L210" s="147"/>
      <c r="M210" s="147">
        <v>0</v>
      </c>
      <c r="N210" s="147">
        <v>24295913.719999999</v>
      </c>
      <c r="O210" s="147">
        <v>6024200.75</v>
      </c>
      <c r="P210" s="147">
        <v>1815344.51</v>
      </c>
      <c r="Q210" s="147"/>
      <c r="R210" s="147"/>
      <c r="S210" s="147"/>
      <c r="T210" s="147">
        <v>4208856.24</v>
      </c>
      <c r="U210" s="147">
        <v>4625942.4800000004</v>
      </c>
      <c r="V210" s="147">
        <v>1346164.56</v>
      </c>
      <c r="W210" s="147">
        <v>3279777.92</v>
      </c>
      <c r="X210" s="147">
        <v>31784547.879999999</v>
      </c>
      <c r="Y210" s="147">
        <v>25881041.890000001</v>
      </c>
      <c r="Z210" s="147">
        <v>1855000</v>
      </c>
      <c r="AA210" s="147">
        <v>347054.9</v>
      </c>
      <c r="AB210" s="148"/>
      <c r="AC210" s="149"/>
      <c r="AD210" s="149"/>
      <c r="AE210" s="149"/>
      <c r="AF210" s="149"/>
    </row>
    <row r="211" spans="1:32" ht="13.5" hidden="1" customHeight="1" outlineLevel="1" x14ac:dyDescent="0.15">
      <c r="A211" s="151"/>
      <c r="B211" s="152"/>
      <c r="C211" s="153"/>
      <c r="D211" s="154" t="s">
        <v>738</v>
      </c>
      <c r="E211" s="152"/>
      <c r="F211" s="152"/>
      <c r="G211" s="155">
        <v>675596026.20999992</v>
      </c>
      <c r="H211" s="155">
        <v>244659670.47</v>
      </c>
      <c r="I211" s="155">
        <v>430936355.74000001</v>
      </c>
      <c r="J211" s="155"/>
      <c r="K211" s="155"/>
      <c r="L211" s="155"/>
      <c r="M211" s="155">
        <v>0</v>
      </c>
      <c r="N211" s="155">
        <v>430936355.74000001</v>
      </c>
      <c r="O211" s="155">
        <v>117095761.17999999</v>
      </c>
      <c r="P211" s="155">
        <v>42400099.340000004</v>
      </c>
      <c r="Q211" s="155"/>
      <c r="R211" s="155"/>
      <c r="S211" s="155"/>
      <c r="T211" s="155">
        <v>74695661.840000004</v>
      </c>
      <c r="U211" s="155">
        <v>618396224.50999999</v>
      </c>
      <c r="V211" s="155">
        <v>232943562.19</v>
      </c>
      <c r="W211" s="155">
        <v>385452662.32000005</v>
      </c>
      <c r="X211" s="155">
        <v>891084679.9000001</v>
      </c>
      <c r="Y211" s="155">
        <v>802864783.61999989</v>
      </c>
      <c r="Z211" s="155">
        <v>20455286.609999999</v>
      </c>
      <c r="AA211" s="155">
        <v>10667940.9</v>
      </c>
      <c r="AB211" s="148"/>
      <c r="AC211" s="149"/>
      <c r="AD211" s="149"/>
      <c r="AE211" s="149"/>
      <c r="AF211" s="149"/>
    </row>
    <row r="212" spans="1:32" ht="13.5" hidden="1" customHeight="1" outlineLevel="2" x14ac:dyDescent="0.15">
      <c r="A212" s="156">
        <v>192</v>
      </c>
      <c r="B212" s="157" t="s">
        <v>642</v>
      </c>
      <c r="C212" s="146" t="s">
        <v>739</v>
      </c>
      <c r="D212" s="157" t="s">
        <v>740</v>
      </c>
      <c r="E212" s="157" t="s">
        <v>741</v>
      </c>
      <c r="F212" s="157" t="s">
        <v>742</v>
      </c>
      <c r="G212" s="147">
        <v>89305959.730000004</v>
      </c>
      <c r="H212" s="147">
        <v>49147057.700000003</v>
      </c>
      <c r="I212" s="147">
        <v>40158902.030000001</v>
      </c>
      <c r="J212" s="147"/>
      <c r="K212" s="147"/>
      <c r="L212" s="147"/>
      <c r="M212" s="147">
        <v>9347411</v>
      </c>
      <c r="N212" s="147">
        <v>30811491.030000001</v>
      </c>
      <c r="O212" s="147">
        <v>15387507.48</v>
      </c>
      <c r="P212" s="147">
        <v>8463976.1899999995</v>
      </c>
      <c r="Q212" s="147"/>
      <c r="R212" s="147"/>
      <c r="S212" s="147"/>
      <c r="T212" s="147">
        <v>6923531.29</v>
      </c>
      <c r="U212" s="147">
        <v>307750787.51999998</v>
      </c>
      <c r="V212" s="147">
        <v>157757317.11000001</v>
      </c>
      <c r="W212" s="147">
        <v>149993470.41</v>
      </c>
      <c r="X212" s="147">
        <v>197075903.72999999</v>
      </c>
      <c r="Y212" s="147">
        <v>168769147.59</v>
      </c>
      <c r="Z212" s="147">
        <v>3531795.61</v>
      </c>
      <c r="AA212" s="147">
        <v>4230221.0199999996</v>
      </c>
      <c r="AB212" s="148"/>
      <c r="AC212" s="149"/>
      <c r="AD212" s="149"/>
      <c r="AE212" s="149"/>
      <c r="AF212" s="149"/>
    </row>
    <row r="213" spans="1:32" ht="13.5" hidden="1" customHeight="1" outlineLevel="2" x14ac:dyDescent="0.15">
      <c r="A213" s="145">
        <v>193</v>
      </c>
      <c r="B213" s="146" t="s">
        <v>642</v>
      </c>
      <c r="C213" s="146" t="s">
        <v>739</v>
      </c>
      <c r="D213" s="146" t="s">
        <v>740</v>
      </c>
      <c r="E213" s="146" t="s">
        <v>743</v>
      </c>
      <c r="F213" s="146" t="s">
        <v>744</v>
      </c>
      <c r="G213" s="147">
        <v>26218202.559999999</v>
      </c>
      <c r="H213" s="147">
        <v>12312225.140000001</v>
      </c>
      <c r="I213" s="147">
        <v>13905977.42</v>
      </c>
      <c r="J213" s="147"/>
      <c r="K213" s="147"/>
      <c r="L213" s="147"/>
      <c r="M213" s="147">
        <v>2047363</v>
      </c>
      <c r="N213" s="147">
        <v>11858614.42</v>
      </c>
      <c r="O213" s="147">
        <v>4519374.07</v>
      </c>
      <c r="P213" s="147">
        <v>2121718.11</v>
      </c>
      <c r="Q213" s="147"/>
      <c r="R213" s="147"/>
      <c r="S213" s="147"/>
      <c r="T213" s="147">
        <v>2397655.96</v>
      </c>
      <c r="U213" s="147">
        <v>18453388.780000001</v>
      </c>
      <c r="V213" s="147">
        <v>7923465.75</v>
      </c>
      <c r="W213" s="147">
        <v>10529923.029999999</v>
      </c>
      <c r="X213" s="147">
        <v>26833556.41</v>
      </c>
      <c r="Y213" s="147">
        <v>26833556.41</v>
      </c>
      <c r="Z213" s="147">
        <v>2377657.2400000002</v>
      </c>
      <c r="AA213" s="147">
        <v>370000</v>
      </c>
      <c r="AB213" s="148"/>
      <c r="AC213" s="149"/>
      <c r="AD213" s="149"/>
      <c r="AE213" s="149"/>
      <c r="AF213" s="149"/>
    </row>
    <row r="214" spans="1:32" ht="13.5" hidden="1" customHeight="1" outlineLevel="2" x14ac:dyDescent="0.15">
      <c r="A214" s="145">
        <v>194</v>
      </c>
      <c r="B214" s="146" t="s">
        <v>642</v>
      </c>
      <c r="C214" s="146" t="s">
        <v>739</v>
      </c>
      <c r="D214" s="146" t="s">
        <v>740</v>
      </c>
      <c r="E214" s="146" t="s">
        <v>745</v>
      </c>
      <c r="F214" s="146" t="s">
        <v>746</v>
      </c>
      <c r="G214" s="147">
        <v>46191279.380000003</v>
      </c>
      <c r="H214" s="147">
        <v>18699114.670000002</v>
      </c>
      <c r="I214" s="147">
        <v>27492164.710000001</v>
      </c>
      <c r="J214" s="147"/>
      <c r="K214" s="147"/>
      <c r="L214" s="147"/>
      <c r="M214" s="147">
        <v>4535276</v>
      </c>
      <c r="N214" s="147">
        <v>22956888.710000001</v>
      </c>
      <c r="O214" s="147">
        <v>7958804.3099999996</v>
      </c>
      <c r="P214" s="147">
        <v>3220549.6</v>
      </c>
      <c r="Q214" s="147"/>
      <c r="R214" s="147"/>
      <c r="S214" s="147"/>
      <c r="T214" s="147">
        <v>4738254.71</v>
      </c>
      <c r="U214" s="147">
        <v>18623000.239999998</v>
      </c>
      <c r="V214" s="147">
        <v>7384699.7300000004</v>
      </c>
      <c r="W214" s="147">
        <v>11238300.51</v>
      </c>
      <c r="X214" s="147">
        <v>43468719.93</v>
      </c>
      <c r="Y214" s="147">
        <v>41129397.359999999</v>
      </c>
      <c r="Z214" s="147">
        <v>895000</v>
      </c>
      <c r="AA214" s="147">
        <v>0</v>
      </c>
      <c r="AB214" s="148"/>
      <c r="AC214" s="149"/>
      <c r="AD214" s="149"/>
      <c r="AE214" s="149"/>
      <c r="AF214" s="149"/>
    </row>
    <row r="215" spans="1:32" ht="13.5" hidden="1" customHeight="1" outlineLevel="2" x14ac:dyDescent="0.15">
      <c r="A215" s="145">
        <v>195</v>
      </c>
      <c r="B215" s="146" t="s">
        <v>642</v>
      </c>
      <c r="C215" s="146" t="s">
        <v>739</v>
      </c>
      <c r="D215" s="146" t="s">
        <v>740</v>
      </c>
      <c r="E215" s="146" t="s">
        <v>747</v>
      </c>
      <c r="F215" s="146" t="s">
        <v>748</v>
      </c>
      <c r="G215" s="147">
        <v>56502217.299999997</v>
      </c>
      <c r="H215" s="147">
        <v>26163647.050000001</v>
      </c>
      <c r="I215" s="147">
        <v>30338570.25</v>
      </c>
      <c r="J215" s="147"/>
      <c r="K215" s="147"/>
      <c r="L215" s="147"/>
      <c r="M215" s="147">
        <v>6071209</v>
      </c>
      <c r="N215" s="147">
        <v>24267361.25</v>
      </c>
      <c r="O215" s="147">
        <v>9735389.3699999992</v>
      </c>
      <c r="P215" s="147">
        <v>4505933.4400000004</v>
      </c>
      <c r="Q215" s="147"/>
      <c r="R215" s="147"/>
      <c r="S215" s="147"/>
      <c r="T215" s="147">
        <v>5229455.93</v>
      </c>
      <c r="U215" s="147">
        <v>43754902.740000002</v>
      </c>
      <c r="V215" s="147">
        <v>19732359.510000002</v>
      </c>
      <c r="W215" s="147">
        <v>24022543.23</v>
      </c>
      <c r="X215" s="147">
        <v>59590569.409999996</v>
      </c>
      <c r="Y215" s="147">
        <v>51049339.460000001</v>
      </c>
      <c r="Z215" s="147">
        <v>1012500</v>
      </c>
      <c r="AA215" s="147">
        <v>1716080</v>
      </c>
      <c r="AB215" s="148"/>
      <c r="AC215" s="149"/>
      <c r="AD215" s="149"/>
      <c r="AE215" s="149"/>
      <c r="AF215" s="149"/>
    </row>
    <row r="216" spans="1:32" ht="13.5" hidden="1" customHeight="1" outlineLevel="2" x14ac:dyDescent="0.15">
      <c r="A216" s="145">
        <v>196</v>
      </c>
      <c r="B216" s="146" t="s">
        <v>642</v>
      </c>
      <c r="C216" s="146" t="s">
        <v>739</v>
      </c>
      <c r="D216" s="146" t="s">
        <v>740</v>
      </c>
      <c r="E216" s="146" t="s">
        <v>749</v>
      </c>
      <c r="F216" s="146" t="s">
        <v>750</v>
      </c>
      <c r="G216" s="147">
        <v>48602439.189999998</v>
      </c>
      <c r="H216" s="147">
        <v>20965588.329999998</v>
      </c>
      <c r="I216" s="147">
        <v>27636850.859999999</v>
      </c>
      <c r="J216" s="147"/>
      <c r="K216" s="147"/>
      <c r="L216" s="147"/>
      <c r="M216" s="147">
        <v>4487257</v>
      </c>
      <c r="N216" s="147">
        <v>23149593.859999999</v>
      </c>
      <c r="O216" s="147">
        <v>8374249.5899999999</v>
      </c>
      <c r="P216" s="147">
        <v>3611663.16</v>
      </c>
      <c r="Q216" s="147"/>
      <c r="R216" s="147"/>
      <c r="S216" s="147"/>
      <c r="T216" s="147">
        <v>4762586.43</v>
      </c>
      <c r="U216" s="147">
        <v>20440391.800000001</v>
      </c>
      <c r="V216" s="147">
        <v>8648720.5099999998</v>
      </c>
      <c r="W216" s="147">
        <v>11791671.289999999</v>
      </c>
      <c r="X216" s="147">
        <v>44191108.579999998</v>
      </c>
      <c r="Y216" s="147">
        <v>41839215.189999998</v>
      </c>
      <c r="Z216" s="147">
        <v>825000</v>
      </c>
      <c r="AA216" s="147">
        <v>200000</v>
      </c>
      <c r="AB216" s="148"/>
      <c r="AC216" s="149"/>
      <c r="AD216" s="149"/>
      <c r="AE216" s="149"/>
      <c r="AF216" s="149"/>
    </row>
    <row r="217" spans="1:32" ht="13.5" hidden="1" customHeight="1" outlineLevel="2" x14ac:dyDescent="0.15">
      <c r="A217" s="145">
        <v>197</v>
      </c>
      <c r="B217" s="146" t="s">
        <v>642</v>
      </c>
      <c r="C217" s="146" t="s">
        <v>739</v>
      </c>
      <c r="D217" s="146" t="s">
        <v>740</v>
      </c>
      <c r="E217" s="146" t="s">
        <v>751</v>
      </c>
      <c r="F217" s="146" t="s">
        <v>752</v>
      </c>
      <c r="G217" s="147">
        <v>44534624.780000001</v>
      </c>
      <c r="H217" s="147">
        <v>16373031.34</v>
      </c>
      <c r="I217" s="147">
        <v>28161593.440000001</v>
      </c>
      <c r="J217" s="147"/>
      <c r="K217" s="147"/>
      <c r="L217" s="147"/>
      <c r="M217" s="147">
        <v>3906557</v>
      </c>
      <c r="N217" s="147">
        <v>24255036.440000001</v>
      </c>
      <c r="O217" s="147">
        <v>7673361.0300000003</v>
      </c>
      <c r="P217" s="147">
        <v>2820223.3</v>
      </c>
      <c r="Q217" s="147"/>
      <c r="R217" s="147"/>
      <c r="S217" s="147"/>
      <c r="T217" s="147">
        <v>4853137.7300000004</v>
      </c>
      <c r="U217" s="147">
        <v>15248907.51</v>
      </c>
      <c r="V217" s="147">
        <v>5394568.3600000003</v>
      </c>
      <c r="W217" s="147">
        <v>9854339.1500000004</v>
      </c>
      <c r="X217" s="147">
        <v>42869070.32</v>
      </c>
      <c r="Y217" s="147">
        <v>38028133.659999996</v>
      </c>
      <c r="Z217" s="147">
        <v>777500</v>
      </c>
      <c r="AA217" s="147">
        <v>0</v>
      </c>
      <c r="AB217" s="148"/>
      <c r="AC217" s="149"/>
      <c r="AD217" s="149"/>
      <c r="AE217" s="149"/>
      <c r="AF217" s="149"/>
    </row>
    <row r="218" spans="1:32" ht="13.5" hidden="1" customHeight="1" outlineLevel="2" x14ac:dyDescent="0.15">
      <c r="A218" s="145">
        <v>198</v>
      </c>
      <c r="B218" s="146" t="s">
        <v>642</v>
      </c>
      <c r="C218" s="146" t="s">
        <v>739</v>
      </c>
      <c r="D218" s="146" t="s">
        <v>740</v>
      </c>
      <c r="E218" s="146" t="s">
        <v>753</v>
      </c>
      <c r="F218" s="146" t="s">
        <v>754</v>
      </c>
      <c r="G218" s="147">
        <v>44206586.890000001</v>
      </c>
      <c r="H218" s="147">
        <v>16870068.59</v>
      </c>
      <c r="I218" s="147">
        <v>27336518.300000001</v>
      </c>
      <c r="J218" s="147"/>
      <c r="K218" s="147"/>
      <c r="L218" s="147"/>
      <c r="M218" s="147">
        <v>3511903</v>
      </c>
      <c r="N218" s="147">
        <v>23824615.300000001</v>
      </c>
      <c r="O218" s="147">
        <v>7616839.7800000003</v>
      </c>
      <c r="P218" s="147">
        <v>2905873.83</v>
      </c>
      <c r="Q218" s="147"/>
      <c r="R218" s="147"/>
      <c r="S218" s="147"/>
      <c r="T218" s="147">
        <v>4710965.95</v>
      </c>
      <c r="U218" s="147">
        <v>16698776.6</v>
      </c>
      <c r="V218" s="147">
        <v>6031107.5800000001</v>
      </c>
      <c r="W218" s="147">
        <v>10667669.02</v>
      </c>
      <c r="X218" s="147">
        <v>42715153.270000003</v>
      </c>
      <c r="Y218" s="147">
        <v>35625390.740000002</v>
      </c>
      <c r="Z218" s="147">
        <v>645000</v>
      </c>
      <c r="AA218" s="147">
        <v>0</v>
      </c>
      <c r="AB218" s="148"/>
      <c r="AC218" s="149"/>
      <c r="AD218" s="149"/>
      <c r="AE218" s="149"/>
      <c r="AF218" s="149"/>
    </row>
    <row r="219" spans="1:32" ht="13.5" hidden="1" customHeight="1" outlineLevel="2" x14ac:dyDescent="0.15">
      <c r="A219" s="145">
        <v>199</v>
      </c>
      <c r="B219" s="146" t="s">
        <v>642</v>
      </c>
      <c r="C219" s="146" t="s">
        <v>739</v>
      </c>
      <c r="D219" s="146" t="s">
        <v>740</v>
      </c>
      <c r="E219" s="146" t="s">
        <v>755</v>
      </c>
      <c r="F219" s="146" t="s">
        <v>756</v>
      </c>
      <c r="G219" s="147">
        <v>71878834.439999998</v>
      </c>
      <c r="H219" s="147">
        <v>32808493.609999999</v>
      </c>
      <c r="I219" s="147">
        <v>39070340.829999998</v>
      </c>
      <c r="J219" s="147"/>
      <c r="K219" s="147"/>
      <c r="L219" s="147"/>
      <c r="M219" s="147">
        <v>7956366</v>
      </c>
      <c r="N219" s="147">
        <v>31113974.829999998</v>
      </c>
      <c r="O219" s="147">
        <v>12384796.109999999</v>
      </c>
      <c r="P219" s="147">
        <v>5652962.9900000002</v>
      </c>
      <c r="Q219" s="147"/>
      <c r="R219" s="147"/>
      <c r="S219" s="147"/>
      <c r="T219" s="147">
        <v>6731833.1200000001</v>
      </c>
      <c r="U219" s="147">
        <v>55441125.200000003</v>
      </c>
      <c r="V219" s="147">
        <v>24209973.399999999</v>
      </c>
      <c r="W219" s="147">
        <v>31231151.800000001</v>
      </c>
      <c r="X219" s="147">
        <v>77033325.75</v>
      </c>
      <c r="Y219" s="147">
        <v>74834416.269999996</v>
      </c>
      <c r="Z219" s="147">
        <v>1562500</v>
      </c>
      <c r="AA219" s="147">
        <v>3206000</v>
      </c>
      <c r="AB219" s="148"/>
      <c r="AC219" s="149"/>
      <c r="AD219" s="149"/>
      <c r="AE219" s="149"/>
      <c r="AF219" s="149"/>
    </row>
    <row r="220" spans="1:32" ht="13.5" hidden="1" customHeight="1" outlineLevel="2" x14ac:dyDescent="0.15">
      <c r="A220" s="145">
        <v>200</v>
      </c>
      <c r="B220" s="146" t="s">
        <v>642</v>
      </c>
      <c r="C220" s="146" t="s">
        <v>739</v>
      </c>
      <c r="D220" s="146" t="s">
        <v>740</v>
      </c>
      <c r="E220" s="146" t="s">
        <v>757</v>
      </c>
      <c r="F220" s="146" t="s">
        <v>758</v>
      </c>
      <c r="G220" s="147">
        <v>35808057.32</v>
      </c>
      <c r="H220" s="147">
        <v>14562626.75</v>
      </c>
      <c r="I220" s="147">
        <v>21245430.57</v>
      </c>
      <c r="J220" s="147"/>
      <c r="K220" s="147"/>
      <c r="L220" s="147"/>
      <c r="M220" s="147">
        <v>2808855</v>
      </c>
      <c r="N220" s="147">
        <v>18436575.57</v>
      </c>
      <c r="O220" s="147">
        <v>6169764.6100000003</v>
      </c>
      <c r="P220" s="147">
        <v>2508908.42</v>
      </c>
      <c r="Q220" s="147"/>
      <c r="R220" s="147"/>
      <c r="S220" s="147"/>
      <c r="T220" s="147">
        <v>3660856.19</v>
      </c>
      <c r="U220" s="147">
        <v>14495169.18</v>
      </c>
      <c r="V220" s="147">
        <v>5757476.8300000001</v>
      </c>
      <c r="W220" s="147">
        <v>8737692.3499999996</v>
      </c>
      <c r="X220" s="147">
        <v>33643979.109999999</v>
      </c>
      <c r="Y220" s="147">
        <v>32449844.449999999</v>
      </c>
      <c r="Z220" s="147">
        <v>662500</v>
      </c>
      <c r="AA220" s="147">
        <v>0</v>
      </c>
      <c r="AB220" s="148"/>
      <c r="AC220" s="149"/>
      <c r="AD220" s="149"/>
      <c r="AE220" s="149"/>
      <c r="AF220" s="149"/>
    </row>
    <row r="221" spans="1:32" ht="13.5" hidden="1" customHeight="1" outlineLevel="2" x14ac:dyDescent="0.15">
      <c r="A221" s="145">
        <v>201</v>
      </c>
      <c r="B221" s="146" t="s">
        <v>642</v>
      </c>
      <c r="C221" s="146" t="s">
        <v>739</v>
      </c>
      <c r="D221" s="146" t="s">
        <v>740</v>
      </c>
      <c r="E221" s="146" t="s">
        <v>759</v>
      </c>
      <c r="F221" s="146" t="s">
        <v>760</v>
      </c>
      <c r="G221" s="147">
        <v>27961454.670000002</v>
      </c>
      <c r="H221" s="147">
        <v>9548529.3699999992</v>
      </c>
      <c r="I221" s="147">
        <v>18412925.300000001</v>
      </c>
      <c r="J221" s="147"/>
      <c r="K221" s="147"/>
      <c r="L221" s="147"/>
      <c r="M221" s="147">
        <v>1910855</v>
      </c>
      <c r="N221" s="147">
        <v>16502070.300000001</v>
      </c>
      <c r="O221" s="147">
        <v>4821479.1900000004</v>
      </c>
      <c r="P221" s="147">
        <v>1646838.63</v>
      </c>
      <c r="Q221" s="147"/>
      <c r="R221" s="147"/>
      <c r="S221" s="147"/>
      <c r="T221" s="147">
        <v>3174640.56</v>
      </c>
      <c r="U221" s="147">
        <v>0</v>
      </c>
      <c r="V221" s="147">
        <v>0</v>
      </c>
      <c r="W221" s="147">
        <v>0</v>
      </c>
      <c r="X221" s="147">
        <v>21587565.859999999</v>
      </c>
      <c r="Y221" s="147">
        <v>21587565.859999999</v>
      </c>
      <c r="Z221" s="147">
        <v>2476278.66</v>
      </c>
      <c r="AA221" s="147">
        <v>0</v>
      </c>
      <c r="AB221" s="148"/>
      <c r="AC221" s="149"/>
      <c r="AD221" s="149"/>
      <c r="AE221" s="149"/>
      <c r="AF221" s="149"/>
    </row>
    <row r="222" spans="1:32" ht="13.5" hidden="1" customHeight="1" outlineLevel="2" x14ac:dyDescent="0.15">
      <c r="A222" s="145">
        <v>202</v>
      </c>
      <c r="B222" s="146" t="s">
        <v>642</v>
      </c>
      <c r="C222" s="146" t="s">
        <v>739</v>
      </c>
      <c r="D222" s="146" t="s">
        <v>740</v>
      </c>
      <c r="E222" s="146" t="s">
        <v>761</v>
      </c>
      <c r="F222" s="146" t="s">
        <v>762</v>
      </c>
      <c r="G222" s="147">
        <v>24798133.280000001</v>
      </c>
      <c r="H222" s="147">
        <v>9293778.2400000002</v>
      </c>
      <c r="I222" s="147">
        <v>15504355.039999999</v>
      </c>
      <c r="J222" s="147"/>
      <c r="K222" s="147"/>
      <c r="L222" s="147"/>
      <c r="M222" s="147">
        <v>1724908</v>
      </c>
      <c r="N222" s="147">
        <v>13779447.039999999</v>
      </c>
      <c r="O222" s="147">
        <v>4286208.21</v>
      </c>
      <c r="P222" s="147">
        <v>1606735.76</v>
      </c>
      <c r="Q222" s="147"/>
      <c r="R222" s="147"/>
      <c r="S222" s="147"/>
      <c r="T222" s="147">
        <v>2679472.4500000002</v>
      </c>
      <c r="U222" s="147">
        <v>0</v>
      </c>
      <c r="V222" s="147">
        <v>0</v>
      </c>
      <c r="W222" s="147">
        <v>0</v>
      </c>
      <c r="X222" s="147">
        <v>18183827.489999998</v>
      </c>
      <c r="Y222" s="147">
        <v>18183827.489999998</v>
      </c>
      <c r="Z222" s="147">
        <v>893000</v>
      </c>
      <c r="AA222" s="147">
        <v>0</v>
      </c>
      <c r="AB222" s="148"/>
      <c r="AC222" s="149"/>
      <c r="AD222" s="149"/>
      <c r="AE222" s="149"/>
      <c r="AF222" s="149"/>
    </row>
    <row r="223" spans="1:32" ht="13.5" hidden="1" customHeight="1" outlineLevel="2" x14ac:dyDescent="0.15">
      <c r="A223" s="145">
        <v>203</v>
      </c>
      <c r="B223" s="146" t="s">
        <v>642</v>
      </c>
      <c r="C223" s="146" t="s">
        <v>739</v>
      </c>
      <c r="D223" s="146" t="s">
        <v>740</v>
      </c>
      <c r="E223" s="146" t="s">
        <v>763</v>
      </c>
      <c r="F223" s="146" t="s">
        <v>764</v>
      </c>
      <c r="G223" s="147">
        <v>23441872.530000001</v>
      </c>
      <c r="H223" s="147">
        <v>8533141.3800000008</v>
      </c>
      <c r="I223" s="147">
        <v>14908731.15</v>
      </c>
      <c r="J223" s="147"/>
      <c r="K223" s="147"/>
      <c r="L223" s="147"/>
      <c r="M223" s="147">
        <v>1692040</v>
      </c>
      <c r="N223" s="147">
        <v>13216691.15</v>
      </c>
      <c r="O223" s="147">
        <v>4054042.19</v>
      </c>
      <c r="P223" s="147">
        <v>1475234.62</v>
      </c>
      <c r="Q223" s="147"/>
      <c r="R223" s="147"/>
      <c r="S223" s="147"/>
      <c r="T223" s="147">
        <v>2578807.5699999998</v>
      </c>
      <c r="U223" s="147">
        <v>0</v>
      </c>
      <c r="V223" s="147">
        <v>0</v>
      </c>
      <c r="W223" s="147">
        <v>0</v>
      </c>
      <c r="X223" s="147">
        <v>17487538.719999999</v>
      </c>
      <c r="Y223" s="147">
        <v>17487538.719999999</v>
      </c>
      <c r="Z223" s="147">
        <v>1672000</v>
      </c>
      <c r="AA223" s="147">
        <v>0</v>
      </c>
      <c r="AB223" s="148"/>
      <c r="AC223" s="149"/>
      <c r="AD223" s="149"/>
      <c r="AE223" s="149"/>
      <c r="AF223" s="149"/>
    </row>
    <row r="224" spans="1:32" ht="13.5" hidden="1" customHeight="1" outlineLevel="1" x14ac:dyDescent="0.15">
      <c r="A224" s="151"/>
      <c r="B224" s="152"/>
      <c r="C224" s="153"/>
      <c r="D224" s="154" t="s">
        <v>765</v>
      </c>
      <c r="E224" s="152"/>
      <c r="F224" s="152"/>
      <c r="G224" s="155">
        <v>539449662.07000005</v>
      </c>
      <c r="H224" s="155">
        <v>235277302.17000002</v>
      </c>
      <c r="I224" s="155">
        <v>304172359.89999998</v>
      </c>
      <c r="J224" s="155"/>
      <c r="K224" s="155"/>
      <c r="L224" s="155"/>
      <c r="M224" s="155">
        <v>50000000</v>
      </c>
      <c r="N224" s="155">
        <v>254172359.90000004</v>
      </c>
      <c r="O224" s="155">
        <v>92981815.939999983</v>
      </c>
      <c r="P224" s="155">
        <v>40540618.050000004</v>
      </c>
      <c r="Q224" s="155"/>
      <c r="R224" s="155"/>
      <c r="S224" s="155"/>
      <c r="T224" s="155">
        <v>52441197.890000001</v>
      </c>
      <c r="U224" s="155">
        <v>510906449.56999999</v>
      </c>
      <c r="V224" s="155">
        <v>242839688.78000003</v>
      </c>
      <c r="W224" s="155">
        <v>268066760.78999999</v>
      </c>
      <c r="X224" s="155">
        <v>624680318.58000004</v>
      </c>
      <c r="Y224" s="155">
        <v>567817373.19999993</v>
      </c>
      <c r="Z224" s="155">
        <v>17330731.509999998</v>
      </c>
      <c r="AA224" s="155">
        <v>9722301.0199999996</v>
      </c>
      <c r="AB224" s="148"/>
      <c r="AC224" s="149"/>
      <c r="AD224" s="149"/>
      <c r="AE224" s="149"/>
      <c r="AF224" s="149"/>
    </row>
    <row r="225" spans="1:32" ht="13.5" hidden="1" customHeight="1" outlineLevel="2" x14ac:dyDescent="0.15">
      <c r="A225" s="156">
        <v>204</v>
      </c>
      <c r="B225" s="157" t="s">
        <v>165</v>
      </c>
      <c r="C225" s="146" t="s">
        <v>31</v>
      </c>
      <c r="D225" s="157" t="s">
        <v>166</v>
      </c>
      <c r="E225" s="157" t="s">
        <v>32</v>
      </c>
      <c r="F225" s="157" t="s">
        <v>33</v>
      </c>
      <c r="G225" s="147">
        <v>191432810.49000001</v>
      </c>
      <c r="H225" s="147">
        <v>112434579.7</v>
      </c>
      <c r="I225" s="147">
        <v>78998230.790000007</v>
      </c>
      <c r="J225" s="147"/>
      <c r="K225" s="147"/>
      <c r="L225" s="147"/>
      <c r="M225" s="147">
        <v>0</v>
      </c>
      <c r="N225" s="147">
        <v>78998230.790000007</v>
      </c>
      <c r="O225" s="147">
        <v>34896352.93</v>
      </c>
      <c r="P225" s="147">
        <v>20508577.879999999</v>
      </c>
      <c r="Q225" s="147"/>
      <c r="R225" s="147"/>
      <c r="S225" s="147"/>
      <c r="T225" s="147">
        <v>14387775.050000001</v>
      </c>
      <c r="U225" s="147">
        <v>303306343.94</v>
      </c>
      <c r="V225" s="147">
        <v>157135737.41999999</v>
      </c>
      <c r="W225" s="147">
        <v>146170606.52000001</v>
      </c>
      <c r="X225" s="147">
        <v>239556612.36000001</v>
      </c>
      <c r="Y225" s="147">
        <v>239556612.36000001</v>
      </c>
      <c r="Z225" s="147">
        <v>0</v>
      </c>
      <c r="AA225" s="147">
        <v>14498476.300000001</v>
      </c>
      <c r="AB225" s="148"/>
      <c r="AC225" s="149"/>
      <c r="AD225" s="149"/>
      <c r="AE225" s="149"/>
      <c r="AF225" s="149"/>
    </row>
    <row r="226" spans="1:32" ht="13.5" hidden="1" customHeight="1" outlineLevel="2" x14ac:dyDescent="0.15">
      <c r="A226" s="145">
        <v>205</v>
      </c>
      <c r="B226" s="146" t="s">
        <v>165</v>
      </c>
      <c r="C226" s="146" t="s">
        <v>31</v>
      </c>
      <c r="D226" s="146" t="s">
        <v>166</v>
      </c>
      <c r="E226" s="146" t="s">
        <v>36</v>
      </c>
      <c r="F226" s="146" t="s">
        <v>37</v>
      </c>
      <c r="G226" s="147">
        <v>56117976.619999997</v>
      </c>
      <c r="H226" s="147">
        <v>28335670.800000001</v>
      </c>
      <c r="I226" s="147">
        <v>27782305.82</v>
      </c>
      <c r="J226" s="147"/>
      <c r="K226" s="147"/>
      <c r="L226" s="147"/>
      <c r="M226" s="147">
        <v>0</v>
      </c>
      <c r="N226" s="147">
        <v>27782305.82</v>
      </c>
      <c r="O226" s="147">
        <v>10241264.939999999</v>
      </c>
      <c r="P226" s="147">
        <v>5171481.1900000004</v>
      </c>
      <c r="Q226" s="147"/>
      <c r="R226" s="147"/>
      <c r="S226" s="147"/>
      <c r="T226" s="147">
        <v>5069783.75</v>
      </c>
      <c r="U226" s="147">
        <v>18182155.989999998</v>
      </c>
      <c r="V226" s="147">
        <v>8640209.0099999998</v>
      </c>
      <c r="W226" s="147">
        <v>9541946.9800000004</v>
      </c>
      <c r="X226" s="147">
        <v>42394036.549999997</v>
      </c>
      <c r="Y226" s="147">
        <v>40443533.469999999</v>
      </c>
      <c r="Z226" s="147">
        <v>0</v>
      </c>
      <c r="AA226" s="147">
        <v>6191877.5700000003</v>
      </c>
      <c r="AB226" s="148"/>
      <c r="AC226" s="149"/>
      <c r="AD226" s="149"/>
      <c r="AE226" s="149"/>
      <c r="AF226" s="149"/>
    </row>
    <row r="227" spans="1:32" ht="13.5" hidden="1" customHeight="1" outlineLevel="2" x14ac:dyDescent="0.15">
      <c r="A227" s="145">
        <v>206</v>
      </c>
      <c r="B227" s="146" t="s">
        <v>165</v>
      </c>
      <c r="C227" s="146" t="s">
        <v>31</v>
      </c>
      <c r="D227" s="146" t="s">
        <v>166</v>
      </c>
      <c r="E227" s="146" t="s">
        <v>39</v>
      </c>
      <c r="F227" s="146" t="s">
        <v>40</v>
      </c>
      <c r="G227" s="147">
        <v>77297752.599999994</v>
      </c>
      <c r="H227" s="147">
        <v>34672198.710000001</v>
      </c>
      <c r="I227" s="147">
        <v>42625553.890000001</v>
      </c>
      <c r="J227" s="147"/>
      <c r="K227" s="147"/>
      <c r="L227" s="147"/>
      <c r="M227" s="147">
        <v>0</v>
      </c>
      <c r="N227" s="147">
        <v>42625553.890000001</v>
      </c>
      <c r="O227" s="147">
        <v>14106473.75</v>
      </c>
      <c r="P227" s="147">
        <v>6328259.1299999999</v>
      </c>
      <c r="Q227" s="147"/>
      <c r="R227" s="147"/>
      <c r="S227" s="147"/>
      <c r="T227" s="147">
        <v>7778214.6200000001</v>
      </c>
      <c r="U227" s="147">
        <v>36332993.810000002</v>
      </c>
      <c r="V227" s="147">
        <v>14510587.16</v>
      </c>
      <c r="W227" s="147">
        <v>21822406.649999999</v>
      </c>
      <c r="X227" s="147">
        <v>72226175.159999996</v>
      </c>
      <c r="Y227" s="147">
        <v>60425016.289999999</v>
      </c>
      <c r="Z227" s="147">
        <v>0</v>
      </c>
      <c r="AA227" s="147">
        <v>8570098.5299999993</v>
      </c>
      <c r="AB227" s="148"/>
      <c r="AC227" s="149"/>
      <c r="AD227" s="149"/>
      <c r="AE227" s="149"/>
      <c r="AF227" s="149"/>
    </row>
    <row r="228" spans="1:32" ht="13.5" hidden="1" customHeight="1" outlineLevel="2" x14ac:dyDescent="0.15">
      <c r="A228" s="145">
        <v>207</v>
      </c>
      <c r="B228" s="146" t="s">
        <v>165</v>
      </c>
      <c r="C228" s="146" t="s">
        <v>31</v>
      </c>
      <c r="D228" s="146" t="s">
        <v>166</v>
      </c>
      <c r="E228" s="146" t="s">
        <v>41</v>
      </c>
      <c r="F228" s="146" t="s">
        <v>42</v>
      </c>
      <c r="G228" s="147">
        <v>75860040.129999995</v>
      </c>
      <c r="H228" s="147">
        <v>33921959.719999999</v>
      </c>
      <c r="I228" s="147">
        <v>41938080.409999996</v>
      </c>
      <c r="J228" s="147"/>
      <c r="K228" s="147"/>
      <c r="L228" s="147"/>
      <c r="M228" s="147">
        <v>0</v>
      </c>
      <c r="N228" s="147">
        <v>41938080.409999996</v>
      </c>
      <c r="O228" s="147">
        <v>13843773.539999999</v>
      </c>
      <c r="P228" s="147">
        <v>6187994.71</v>
      </c>
      <c r="Q228" s="147"/>
      <c r="R228" s="147"/>
      <c r="S228" s="147"/>
      <c r="T228" s="147">
        <v>7655778.8300000001</v>
      </c>
      <c r="U228" s="147">
        <v>23424568.48</v>
      </c>
      <c r="V228" s="147">
        <v>9672786.5700000003</v>
      </c>
      <c r="W228" s="147">
        <v>13751781.91</v>
      </c>
      <c r="X228" s="147">
        <v>63345641.149999999</v>
      </c>
      <c r="Y228" s="147">
        <v>63345641.149999999</v>
      </c>
      <c r="Z228" s="147">
        <v>4610000</v>
      </c>
      <c r="AA228" s="147">
        <v>5773452.8200000003</v>
      </c>
      <c r="AB228" s="148"/>
      <c r="AC228" s="149"/>
      <c r="AD228" s="149"/>
      <c r="AE228" s="149"/>
      <c r="AF228" s="149"/>
    </row>
    <row r="229" spans="1:32" ht="13.5" hidden="1" customHeight="1" outlineLevel="2" x14ac:dyDescent="0.15">
      <c r="A229" s="145">
        <v>208</v>
      </c>
      <c r="B229" s="146" t="s">
        <v>165</v>
      </c>
      <c r="C229" s="146" t="s">
        <v>31</v>
      </c>
      <c r="D229" s="146" t="s">
        <v>166</v>
      </c>
      <c r="E229" s="146" t="s">
        <v>43</v>
      </c>
      <c r="F229" s="146" t="s">
        <v>44</v>
      </c>
      <c r="G229" s="147">
        <v>61101715.299999997</v>
      </c>
      <c r="H229" s="147">
        <v>27919743.41</v>
      </c>
      <c r="I229" s="147">
        <v>33181971.890000001</v>
      </c>
      <c r="J229" s="147"/>
      <c r="K229" s="147"/>
      <c r="L229" s="147"/>
      <c r="M229" s="147">
        <v>0</v>
      </c>
      <c r="N229" s="147">
        <v>33181971.890000001</v>
      </c>
      <c r="O229" s="147">
        <v>11150773.640000001</v>
      </c>
      <c r="P229" s="147">
        <v>5094009.8600000003</v>
      </c>
      <c r="Q229" s="147"/>
      <c r="R229" s="147"/>
      <c r="S229" s="147"/>
      <c r="T229" s="147">
        <v>6056763.7800000003</v>
      </c>
      <c r="U229" s="147">
        <v>22289968.609999999</v>
      </c>
      <c r="V229" s="147">
        <v>9295298.7300000004</v>
      </c>
      <c r="W229" s="147">
        <v>12994669.880000001</v>
      </c>
      <c r="X229" s="147">
        <v>52233405.549999997</v>
      </c>
      <c r="Y229" s="147">
        <v>46991971.590000004</v>
      </c>
      <c r="Z229" s="147">
        <v>0</v>
      </c>
      <c r="AA229" s="147">
        <v>5417545.2599999998</v>
      </c>
      <c r="AB229" s="148"/>
      <c r="AC229" s="149"/>
      <c r="AD229" s="149"/>
      <c r="AE229" s="149"/>
      <c r="AF229" s="149"/>
    </row>
    <row r="230" spans="1:32" ht="13.5" hidden="1" customHeight="1" outlineLevel="2" x14ac:dyDescent="0.15">
      <c r="A230" s="145">
        <v>209</v>
      </c>
      <c r="B230" s="146" t="s">
        <v>165</v>
      </c>
      <c r="C230" s="146" t="s">
        <v>31</v>
      </c>
      <c r="D230" s="146" t="s">
        <v>166</v>
      </c>
      <c r="E230" s="146" t="s">
        <v>45</v>
      </c>
      <c r="F230" s="146" t="s">
        <v>46</v>
      </c>
      <c r="G230" s="147">
        <v>65633928.450000003</v>
      </c>
      <c r="H230" s="147">
        <v>28279485.949999999</v>
      </c>
      <c r="I230" s="147">
        <v>37354442.5</v>
      </c>
      <c r="J230" s="147"/>
      <c r="K230" s="147"/>
      <c r="L230" s="147"/>
      <c r="M230" s="147">
        <v>0</v>
      </c>
      <c r="N230" s="147">
        <v>37354442.5</v>
      </c>
      <c r="O230" s="147">
        <v>11977881.08</v>
      </c>
      <c r="P230" s="147">
        <v>5161586.5199999996</v>
      </c>
      <c r="Q230" s="147"/>
      <c r="R230" s="147"/>
      <c r="S230" s="147"/>
      <c r="T230" s="147">
        <v>6816294.5599999996</v>
      </c>
      <c r="U230" s="147">
        <v>29014108.920000002</v>
      </c>
      <c r="V230" s="147">
        <v>12075563.529999999</v>
      </c>
      <c r="W230" s="147">
        <v>16938545.390000001</v>
      </c>
      <c r="X230" s="147">
        <v>61109282.450000003</v>
      </c>
      <c r="Y230" s="147">
        <v>59133879</v>
      </c>
      <c r="Z230" s="147">
        <v>0</v>
      </c>
      <c r="AA230" s="147">
        <v>4303161.21</v>
      </c>
      <c r="AB230" s="148"/>
      <c r="AC230" s="149"/>
      <c r="AD230" s="149"/>
      <c r="AE230" s="149"/>
      <c r="AF230" s="149"/>
    </row>
    <row r="231" spans="1:32" ht="13.5" hidden="1" customHeight="1" outlineLevel="2" x14ac:dyDescent="0.15">
      <c r="A231" s="145">
        <v>210</v>
      </c>
      <c r="B231" s="146" t="s">
        <v>165</v>
      </c>
      <c r="C231" s="146" t="s">
        <v>31</v>
      </c>
      <c r="D231" s="146" t="s">
        <v>166</v>
      </c>
      <c r="E231" s="146" t="s">
        <v>59</v>
      </c>
      <c r="F231" s="146" t="s">
        <v>60</v>
      </c>
      <c r="G231" s="147">
        <v>19531390.920000002</v>
      </c>
      <c r="H231" s="147">
        <v>7330263.29</v>
      </c>
      <c r="I231" s="147">
        <v>12201127.630000001</v>
      </c>
      <c r="J231" s="147"/>
      <c r="K231" s="147"/>
      <c r="L231" s="147"/>
      <c r="M231" s="147">
        <v>0</v>
      </c>
      <c r="N231" s="147">
        <v>12201127.630000001</v>
      </c>
      <c r="O231" s="147">
        <v>3564386.33</v>
      </c>
      <c r="P231" s="147">
        <v>1337458.5</v>
      </c>
      <c r="Q231" s="147"/>
      <c r="R231" s="147"/>
      <c r="S231" s="147"/>
      <c r="T231" s="147">
        <v>2226927.83</v>
      </c>
      <c r="U231" s="147">
        <v>3866173.08</v>
      </c>
      <c r="V231" s="147">
        <v>1239378.21</v>
      </c>
      <c r="W231" s="147">
        <v>2626794.87</v>
      </c>
      <c r="X231" s="147">
        <v>17054850.329999998</v>
      </c>
      <c r="Y231" s="147">
        <v>14593701.279999999</v>
      </c>
      <c r="Z231" s="147">
        <v>5700000</v>
      </c>
      <c r="AA231" s="147">
        <v>1749297.53</v>
      </c>
      <c r="AB231" s="148"/>
      <c r="AC231" s="149"/>
      <c r="AD231" s="149"/>
      <c r="AE231" s="149"/>
      <c r="AF231" s="149"/>
    </row>
    <row r="232" spans="1:32" ht="13.5" hidden="1" customHeight="1" outlineLevel="1" x14ac:dyDescent="0.15">
      <c r="A232" s="151"/>
      <c r="B232" s="152"/>
      <c r="C232" s="153"/>
      <c r="D232" s="154" t="s">
        <v>766</v>
      </c>
      <c r="E232" s="152"/>
      <c r="F232" s="152"/>
      <c r="G232" s="155">
        <v>546975614.50999999</v>
      </c>
      <c r="H232" s="155">
        <v>272893901.57999998</v>
      </c>
      <c r="I232" s="155">
        <v>274081712.93000001</v>
      </c>
      <c r="J232" s="155"/>
      <c r="K232" s="155"/>
      <c r="L232" s="155"/>
      <c r="M232" s="155">
        <v>0</v>
      </c>
      <c r="N232" s="155">
        <v>274081712.93000001</v>
      </c>
      <c r="O232" s="155">
        <v>99780906.209999993</v>
      </c>
      <c r="P232" s="155">
        <v>49789367.789999992</v>
      </c>
      <c r="Q232" s="155"/>
      <c r="R232" s="155"/>
      <c r="S232" s="155"/>
      <c r="T232" s="155">
        <v>49991538.420000002</v>
      </c>
      <c r="U232" s="155">
        <v>436416312.83000004</v>
      </c>
      <c r="V232" s="155">
        <v>212569560.62999997</v>
      </c>
      <c r="W232" s="155">
        <v>223846752.19999999</v>
      </c>
      <c r="X232" s="155">
        <v>547920003.55000007</v>
      </c>
      <c r="Y232" s="155">
        <v>524490355.13999999</v>
      </c>
      <c r="Z232" s="155">
        <v>10310000</v>
      </c>
      <c r="AA232" s="155">
        <v>46503909.219999999</v>
      </c>
      <c r="AB232" s="148"/>
      <c r="AC232" s="149"/>
      <c r="AD232" s="149"/>
      <c r="AE232" s="149"/>
      <c r="AF232" s="149"/>
    </row>
    <row r="233" spans="1:32" ht="13.5" hidden="1" customHeight="1" outlineLevel="2" x14ac:dyDescent="0.15">
      <c r="A233" s="156">
        <v>211</v>
      </c>
      <c r="B233" s="157" t="s">
        <v>165</v>
      </c>
      <c r="C233" s="146" t="s">
        <v>62</v>
      </c>
      <c r="D233" s="157" t="s">
        <v>167</v>
      </c>
      <c r="E233" s="157" t="s">
        <v>168</v>
      </c>
      <c r="F233" s="157" t="s">
        <v>169</v>
      </c>
      <c r="G233" s="147">
        <v>6310259.8300000001</v>
      </c>
      <c r="H233" s="147">
        <v>732787.29</v>
      </c>
      <c r="I233" s="147">
        <v>5577472.54</v>
      </c>
      <c r="J233" s="147"/>
      <c r="K233" s="147"/>
      <c r="L233" s="147"/>
      <c r="M233" s="147">
        <v>299000</v>
      </c>
      <c r="N233" s="147">
        <v>5278472.54</v>
      </c>
      <c r="O233" s="147">
        <v>1222703.8700000001</v>
      </c>
      <c r="P233" s="147">
        <v>141973.71</v>
      </c>
      <c r="Q233" s="147"/>
      <c r="R233" s="147"/>
      <c r="S233" s="147"/>
      <c r="T233" s="147">
        <v>1080730.1599999999</v>
      </c>
      <c r="U233" s="147">
        <v>0</v>
      </c>
      <c r="V233" s="147">
        <v>0</v>
      </c>
      <c r="W233" s="147">
        <v>0</v>
      </c>
      <c r="X233" s="147">
        <v>6658202.7000000002</v>
      </c>
      <c r="Y233" s="147">
        <v>6658202.7000000002</v>
      </c>
      <c r="Z233" s="147">
        <v>0</v>
      </c>
      <c r="AA233" s="147">
        <v>874513</v>
      </c>
      <c r="AB233" s="148"/>
      <c r="AC233" s="149"/>
      <c r="AD233" s="149"/>
      <c r="AE233" s="149"/>
      <c r="AF233" s="149"/>
    </row>
    <row r="234" spans="1:32" ht="13.5" hidden="1" customHeight="1" outlineLevel="2" x14ac:dyDescent="0.15">
      <c r="A234" s="145">
        <v>212</v>
      </c>
      <c r="B234" s="146" t="s">
        <v>165</v>
      </c>
      <c r="C234" s="146" t="s">
        <v>62</v>
      </c>
      <c r="D234" s="146" t="s">
        <v>167</v>
      </c>
      <c r="E234" s="146" t="s">
        <v>170</v>
      </c>
      <c r="F234" s="146" t="s">
        <v>171</v>
      </c>
      <c r="G234" s="147">
        <v>7083492.1600000001</v>
      </c>
      <c r="H234" s="147">
        <v>1613089.45</v>
      </c>
      <c r="I234" s="147">
        <v>5470402.71</v>
      </c>
      <c r="J234" s="147"/>
      <c r="K234" s="147"/>
      <c r="L234" s="147"/>
      <c r="M234" s="147">
        <v>294000</v>
      </c>
      <c r="N234" s="147">
        <v>5176402.71</v>
      </c>
      <c r="O234" s="147">
        <v>1383319.47</v>
      </c>
      <c r="P234" s="147">
        <v>315059.55</v>
      </c>
      <c r="Q234" s="147"/>
      <c r="R234" s="147"/>
      <c r="S234" s="147"/>
      <c r="T234" s="147">
        <v>1068259.92</v>
      </c>
      <c r="U234" s="147">
        <v>0</v>
      </c>
      <c r="V234" s="147">
        <v>0</v>
      </c>
      <c r="W234" s="147">
        <v>0</v>
      </c>
      <c r="X234" s="147">
        <v>6538662.6299999999</v>
      </c>
      <c r="Y234" s="147">
        <v>6538662.6299999999</v>
      </c>
      <c r="Z234" s="147">
        <v>0</v>
      </c>
      <c r="AA234" s="147">
        <v>1003403</v>
      </c>
      <c r="AB234" s="148"/>
      <c r="AC234" s="149"/>
      <c r="AD234" s="149"/>
      <c r="AE234" s="149"/>
      <c r="AF234" s="149"/>
    </row>
    <row r="235" spans="1:32" ht="13.5" hidden="1" customHeight="1" outlineLevel="2" x14ac:dyDescent="0.15">
      <c r="A235" s="145">
        <v>213</v>
      </c>
      <c r="B235" s="146" t="s">
        <v>165</v>
      </c>
      <c r="C235" s="146" t="s">
        <v>62</v>
      </c>
      <c r="D235" s="146" t="s">
        <v>167</v>
      </c>
      <c r="E235" s="146" t="s">
        <v>63</v>
      </c>
      <c r="F235" s="146" t="s">
        <v>64</v>
      </c>
      <c r="G235" s="147">
        <v>113110880.48999999</v>
      </c>
      <c r="H235" s="147">
        <v>61612585.810000002</v>
      </c>
      <c r="I235" s="147">
        <v>51498294.68</v>
      </c>
      <c r="J235" s="147"/>
      <c r="K235" s="147"/>
      <c r="L235" s="147"/>
      <c r="M235" s="147">
        <v>0</v>
      </c>
      <c r="N235" s="147">
        <v>51498294.68</v>
      </c>
      <c r="O235" s="147">
        <v>22176150.07</v>
      </c>
      <c r="P235" s="147">
        <v>12089072.99</v>
      </c>
      <c r="Q235" s="147"/>
      <c r="R235" s="147"/>
      <c r="S235" s="147"/>
      <c r="T235" s="147">
        <v>10087077.08</v>
      </c>
      <c r="U235" s="147">
        <v>285287764.36000001</v>
      </c>
      <c r="V235" s="147">
        <v>134730634.19999999</v>
      </c>
      <c r="W235" s="147">
        <v>150557130.16</v>
      </c>
      <c r="X235" s="147">
        <v>212142501.91999999</v>
      </c>
      <c r="Y235" s="147">
        <v>209542554.58000001</v>
      </c>
      <c r="Z235" s="147">
        <v>0</v>
      </c>
      <c r="AA235" s="147">
        <v>18058457.640000001</v>
      </c>
      <c r="AB235" s="148"/>
      <c r="AC235" s="149"/>
      <c r="AD235" s="149"/>
      <c r="AE235" s="149"/>
      <c r="AF235" s="149"/>
    </row>
    <row r="236" spans="1:32" ht="13.5" hidden="1" customHeight="1" outlineLevel="2" x14ac:dyDescent="0.15">
      <c r="A236" s="145">
        <v>214</v>
      </c>
      <c r="B236" s="146" t="s">
        <v>165</v>
      </c>
      <c r="C236" s="146" t="s">
        <v>62</v>
      </c>
      <c r="D236" s="146" t="s">
        <v>167</v>
      </c>
      <c r="E236" s="146" t="s">
        <v>65</v>
      </c>
      <c r="F236" s="146" t="s">
        <v>66</v>
      </c>
      <c r="G236" s="147">
        <v>84138251.739999995</v>
      </c>
      <c r="H236" s="147">
        <v>29590922.890000001</v>
      </c>
      <c r="I236" s="147">
        <v>54547328.850000001</v>
      </c>
      <c r="J236" s="147"/>
      <c r="K236" s="147"/>
      <c r="L236" s="147"/>
      <c r="M236" s="147">
        <v>3462000</v>
      </c>
      <c r="N236" s="147">
        <v>51085328.850000001</v>
      </c>
      <c r="O236" s="147">
        <v>16414189.789999999</v>
      </c>
      <c r="P236" s="147">
        <v>5771102.4800000004</v>
      </c>
      <c r="Q236" s="147"/>
      <c r="R236" s="147"/>
      <c r="S236" s="147"/>
      <c r="T236" s="147">
        <v>10643087.310000001</v>
      </c>
      <c r="U236" s="147">
        <v>17935913.550000001</v>
      </c>
      <c r="V236" s="147">
        <v>6186588.6299999999</v>
      </c>
      <c r="W236" s="147">
        <v>11749324.92</v>
      </c>
      <c r="X236" s="147">
        <v>76939741.079999998</v>
      </c>
      <c r="Y236" s="147">
        <v>76939741.079999998</v>
      </c>
      <c r="Z236" s="147">
        <v>3567000</v>
      </c>
      <c r="AA236" s="147">
        <v>8879821</v>
      </c>
      <c r="AB236" s="148"/>
      <c r="AC236" s="149"/>
      <c r="AD236" s="149"/>
      <c r="AE236" s="149"/>
      <c r="AF236" s="149"/>
    </row>
    <row r="237" spans="1:32" ht="13.5" hidden="1" customHeight="1" outlineLevel="2" x14ac:dyDescent="0.15">
      <c r="A237" s="145">
        <v>215</v>
      </c>
      <c r="B237" s="146" t="s">
        <v>165</v>
      </c>
      <c r="C237" s="146" t="s">
        <v>62</v>
      </c>
      <c r="D237" s="146" t="s">
        <v>167</v>
      </c>
      <c r="E237" s="146" t="s">
        <v>67</v>
      </c>
      <c r="F237" s="146" t="s">
        <v>68</v>
      </c>
      <c r="G237" s="147">
        <v>76765663.780000001</v>
      </c>
      <c r="H237" s="147">
        <v>29571950.489999998</v>
      </c>
      <c r="I237" s="147">
        <v>47193713.289999999</v>
      </c>
      <c r="J237" s="147"/>
      <c r="K237" s="147"/>
      <c r="L237" s="147"/>
      <c r="M237" s="147">
        <v>3104000</v>
      </c>
      <c r="N237" s="147">
        <v>44089713.289999999</v>
      </c>
      <c r="O237" s="147">
        <v>15036958.57</v>
      </c>
      <c r="P237" s="147">
        <v>5794134.4800000004</v>
      </c>
      <c r="Q237" s="147"/>
      <c r="R237" s="147"/>
      <c r="S237" s="147"/>
      <c r="T237" s="147">
        <v>9242824.0899999999</v>
      </c>
      <c r="U237" s="147">
        <v>19239703.370000001</v>
      </c>
      <c r="V237" s="147">
        <v>6681335.0300000003</v>
      </c>
      <c r="W237" s="147">
        <v>12558368.34</v>
      </c>
      <c r="X237" s="147">
        <v>68994905.719999999</v>
      </c>
      <c r="Y237" s="147">
        <v>68994905.719999999</v>
      </c>
      <c r="Z237" s="147">
        <v>0</v>
      </c>
      <c r="AA237" s="147">
        <v>7173025</v>
      </c>
      <c r="AB237" s="148"/>
      <c r="AC237" s="149"/>
      <c r="AD237" s="149"/>
      <c r="AE237" s="149"/>
      <c r="AF237" s="149"/>
    </row>
    <row r="238" spans="1:32" ht="13.5" hidden="1" customHeight="1" outlineLevel="2" x14ac:dyDescent="0.15">
      <c r="A238" s="145">
        <v>216</v>
      </c>
      <c r="B238" s="146" t="s">
        <v>165</v>
      </c>
      <c r="C238" s="146" t="s">
        <v>62</v>
      </c>
      <c r="D238" s="146" t="s">
        <v>167</v>
      </c>
      <c r="E238" s="146" t="s">
        <v>69</v>
      </c>
      <c r="F238" s="146" t="s">
        <v>70</v>
      </c>
      <c r="G238" s="147">
        <v>51142446.799999997</v>
      </c>
      <c r="H238" s="147">
        <v>22470389.219999999</v>
      </c>
      <c r="I238" s="147">
        <v>28672057.579999998</v>
      </c>
      <c r="J238" s="147"/>
      <c r="K238" s="147"/>
      <c r="L238" s="147"/>
      <c r="M238" s="147">
        <v>1940000</v>
      </c>
      <c r="N238" s="147">
        <v>26732057.579999998</v>
      </c>
      <c r="O238" s="147">
        <v>10026821.199999999</v>
      </c>
      <c r="P238" s="147">
        <v>4406641.96</v>
      </c>
      <c r="Q238" s="147"/>
      <c r="R238" s="147"/>
      <c r="S238" s="147"/>
      <c r="T238" s="147">
        <v>5620179.2400000002</v>
      </c>
      <c r="U238" s="147">
        <v>11816036.060000001</v>
      </c>
      <c r="V238" s="147">
        <v>4802637.82</v>
      </c>
      <c r="W238" s="147">
        <v>7013398.2400000002</v>
      </c>
      <c r="X238" s="147">
        <v>41305635.060000002</v>
      </c>
      <c r="Y238" s="147">
        <v>37798209.329999998</v>
      </c>
      <c r="Z238" s="147">
        <v>0</v>
      </c>
      <c r="AA238" s="147">
        <v>4111138</v>
      </c>
      <c r="AB238" s="148"/>
      <c r="AC238" s="149"/>
      <c r="AD238" s="149"/>
      <c r="AE238" s="149"/>
      <c r="AF238" s="149"/>
    </row>
    <row r="239" spans="1:32" ht="13.5" hidden="1" customHeight="1" outlineLevel="2" x14ac:dyDescent="0.15">
      <c r="A239" s="145">
        <v>217</v>
      </c>
      <c r="B239" s="146" t="s">
        <v>165</v>
      </c>
      <c r="C239" s="146" t="s">
        <v>62</v>
      </c>
      <c r="D239" s="146" t="s">
        <v>167</v>
      </c>
      <c r="E239" s="146" t="s">
        <v>71</v>
      </c>
      <c r="F239" s="146" t="s">
        <v>72</v>
      </c>
      <c r="G239" s="147">
        <v>40110807.909999996</v>
      </c>
      <c r="H239" s="147">
        <v>19096497.030000001</v>
      </c>
      <c r="I239" s="147">
        <v>21014310.879999999</v>
      </c>
      <c r="J239" s="147"/>
      <c r="K239" s="147"/>
      <c r="L239" s="147"/>
      <c r="M239" s="147">
        <v>1510000</v>
      </c>
      <c r="N239" s="147">
        <v>19504310.879999999</v>
      </c>
      <c r="O239" s="147">
        <v>7863994.0800000001</v>
      </c>
      <c r="P239" s="147">
        <v>3744132.04</v>
      </c>
      <c r="Q239" s="147"/>
      <c r="R239" s="147"/>
      <c r="S239" s="147"/>
      <c r="T239" s="147">
        <v>4119862.04</v>
      </c>
      <c r="U239" s="147">
        <v>12139524.550000001</v>
      </c>
      <c r="V239" s="147">
        <v>5631857.9299999997</v>
      </c>
      <c r="W239" s="147">
        <v>6507666.6200000001</v>
      </c>
      <c r="X239" s="147">
        <v>31641839.539999999</v>
      </c>
      <c r="Y239" s="147">
        <v>29296926.859999999</v>
      </c>
      <c r="Z239" s="147">
        <v>3567000</v>
      </c>
      <c r="AA239" s="147">
        <v>4252600</v>
      </c>
      <c r="AB239" s="148"/>
      <c r="AC239" s="149"/>
      <c r="AD239" s="149"/>
      <c r="AE239" s="149"/>
      <c r="AF239" s="149"/>
    </row>
    <row r="240" spans="1:32" ht="13.5" hidden="1" customHeight="1" outlineLevel="2" x14ac:dyDescent="0.15">
      <c r="A240" s="145">
        <v>218</v>
      </c>
      <c r="B240" s="146" t="s">
        <v>165</v>
      </c>
      <c r="C240" s="146" t="s">
        <v>62</v>
      </c>
      <c r="D240" s="146" t="s">
        <v>167</v>
      </c>
      <c r="E240" s="146" t="s">
        <v>73</v>
      </c>
      <c r="F240" s="146" t="s">
        <v>74</v>
      </c>
      <c r="G240" s="147">
        <v>41071629.280000001</v>
      </c>
      <c r="H240" s="147">
        <v>18757750.48</v>
      </c>
      <c r="I240" s="147">
        <v>22313878.800000001</v>
      </c>
      <c r="J240" s="147"/>
      <c r="K240" s="147"/>
      <c r="L240" s="147"/>
      <c r="M240" s="147">
        <v>1555000</v>
      </c>
      <c r="N240" s="147">
        <v>20758878.800000001</v>
      </c>
      <c r="O240" s="147">
        <v>8004932.7599999998</v>
      </c>
      <c r="P240" s="147">
        <v>3655356.5</v>
      </c>
      <c r="Q240" s="147"/>
      <c r="R240" s="147"/>
      <c r="S240" s="147"/>
      <c r="T240" s="147">
        <v>4349576.26</v>
      </c>
      <c r="U240" s="147">
        <v>13773621.9</v>
      </c>
      <c r="V240" s="147">
        <v>5879126.0199999996</v>
      </c>
      <c r="W240" s="147">
        <v>7894495.8799999999</v>
      </c>
      <c r="X240" s="147">
        <v>34557950.939999998</v>
      </c>
      <c r="Y240" s="147">
        <v>34557950.939999998</v>
      </c>
      <c r="Z240" s="147">
        <v>2378000</v>
      </c>
      <c r="AA240" s="147">
        <v>4018816</v>
      </c>
      <c r="AB240" s="148"/>
      <c r="AC240" s="149"/>
      <c r="AD240" s="149"/>
      <c r="AE240" s="149"/>
      <c r="AF240" s="149"/>
    </row>
    <row r="241" spans="1:32" ht="13.5" hidden="1" customHeight="1" outlineLevel="2" x14ac:dyDescent="0.15">
      <c r="A241" s="145">
        <v>219</v>
      </c>
      <c r="B241" s="146" t="s">
        <v>165</v>
      </c>
      <c r="C241" s="146" t="s">
        <v>62</v>
      </c>
      <c r="D241" s="146" t="s">
        <v>167</v>
      </c>
      <c r="E241" s="146" t="s">
        <v>75</v>
      </c>
      <c r="F241" s="146" t="s">
        <v>76</v>
      </c>
      <c r="G241" s="147">
        <v>60650127.729999997</v>
      </c>
      <c r="H241" s="147">
        <v>27779136.800000001</v>
      </c>
      <c r="I241" s="147">
        <v>32870990.93</v>
      </c>
      <c r="J241" s="147"/>
      <c r="K241" s="147"/>
      <c r="L241" s="147"/>
      <c r="M241" s="147">
        <v>2455000</v>
      </c>
      <c r="N241" s="147">
        <v>30415990.93</v>
      </c>
      <c r="O241" s="147">
        <v>11868314.9</v>
      </c>
      <c r="P241" s="147">
        <v>5434172.79</v>
      </c>
      <c r="Q241" s="147"/>
      <c r="R241" s="147"/>
      <c r="S241" s="147"/>
      <c r="T241" s="147">
        <v>6434142.1100000003</v>
      </c>
      <c r="U241" s="147">
        <v>15795593.539999999</v>
      </c>
      <c r="V241" s="147">
        <v>7069661.4100000001</v>
      </c>
      <c r="W241" s="147">
        <v>8725932.1300000008</v>
      </c>
      <c r="X241" s="147">
        <v>48031065.170000002</v>
      </c>
      <c r="Y241" s="147">
        <v>48031065.170000002</v>
      </c>
      <c r="Z241" s="147">
        <v>0</v>
      </c>
      <c r="AA241" s="147">
        <v>6629426</v>
      </c>
      <c r="AB241" s="148"/>
      <c r="AC241" s="149"/>
      <c r="AD241" s="149"/>
      <c r="AE241" s="149"/>
      <c r="AF241" s="149"/>
    </row>
    <row r="242" spans="1:32" ht="13.5" hidden="1" customHeight="1" outlineLevel="2" x14ac:dyDescent="0.15">
      <c r="A242" s="145">
        <v>220</v>
      </c>
      <c r="B242" s="146" t="s">
        <v>165</v>
      </c>
      <c r="C242" s="146" t="s">
        <v>62</v>
      </c>
      <c r="D242" s="146" t="s">
        <v>167</v>
      </c>
      <c r="E242" s="146" t="s">
        <v>77</v>
      </c>
      <c r="F242" s="146" t="s">
        <v>78</v>
      </c>
      <c r="G242" s="147">
        <v>28733901.02</v>
      </c>
      <c r="H242" s="147">
        <v>12319679.43</v>
      </c>
      <c r="I242" s="147">
        <v>16414221.59</v>
      </c>
      <c r="J242" s="147"/>
      <c r="K242" s="147"/>
      <c r="L242" s="147"/>
      <c r="M242" s="147">
        <v>1069000</v>
      </c>
      <c r="N242" s="147">
        <v>15345221.59</v>
      </c>
      <c r="O242" s="147">
        <v>5629076.6600000001</v>
      </c>
      <c r="P242" s="147">
        <v>2414027.11</v>
      </c>
      <c r="Q242" s="147"/>
      <c r="R242" s="147"/>
      <c r="S242" s="147"/>
      <c r="T242" s="147">
        <v>3215049.55</v>
      </c>
      <c r="U242" s="147">
        <v>7095639.7000000002</v>
      </c>
      <c r="V242" s="147">
        <v>2964439.46</v>
      </c>
      <c r="W242" s="147">
        <v>4131200.24</v>
      </c>
      <c r="X242" s="147">
        <v>23760471.379999999</v>
      </c>
      <c r="Y242" s="147">
        <v>23760471.379999999</v>
      </c>
      <c r="Z242" s="147">
        <v>2378000</v>
      </c>
      <c r="AA242" s="147">
        <v>2882821</v>
      </c>
      <c r="AB242" s="148"/>
      <c r="AC242" s="149"/>
      <c r="AD242" s="149"/>
      <c r="AE242" s="149"/>
      <c r="AF242" s="149"/>
    </row>
    <row r="243" spans="1:32" ht="13.5" hidden="1" customHeight="1" outlineLevel="1" x14ac:dyDescent="0.15">
      <c r="A243" s="151"/>
      <c r="B243" s="152"/>
      <c r="C243" s="153"/>
      <c r="D243" s="154" t="s">
        <v>767</v>
      </c>
      <c r="E243" s="152"/>
      <c r="F243" s="152"/>
      <c r="G243" s="155">
        <v>509117460.74000001</v>
      </c>
      <c r="H243" s="155">
        <v>223544788.88999999</v>
      </c>
      <c r="I243" s="155">
        <v>285572671.84999996</v>
      </c>
      <c r="J243" s="155"/>
      <c r="K243" s="155"/>
      <c r="L243" s="155"/>
      <c r="M243" s="155">
        <v>15688000</v>
      </c>
      <c r="N243" s="155">
        <v>269884671.84999996</v>
      </c>
      <c r="O243" s="155">
        <v>99626461.370000005</v>
      </c>
      <c r="P243" s="155">
        <v>43765673.609999999</v>
      </c>
      <c r="Q243" s="155"/>
      <c r="R243" s="155"/>
      <c r="S243" s="155"/>
      <c r="T243" s="155">
        <v>55860787.75999999</v>
      </c>
      <c r="U243" s="155">
        <v>383083797.03000003</v>
      </c>
      <c r="V243" s="155">
        <v>173946280.5</v>
      </c>
      <c r="W243" s="155">
        <v>209137516.53</v>
      </c>
      <c r="X243" s="155">
        <v>550570976.13999999</v>
      </c>
      <c r="Y243" s="155">
        <v>542118690.3900001</v>
      </c>
      <c r="Z243" s="155">
        <v>11890000</v>
      </c>
      <c r="AA243" s="155">
        <v>57884020.640000001</v>
      </c>
      <c r="AB243" s="148"/>
      <c r="AC243" s="149"/>
      <c r="AD243" s="149"/>
      <c r="AE243" s="149"/>
      <c r="AF243" s="149"/>
    </row>
    <row r="244" spans="1:32" ht="13.5" customHeight="1" outlineLevel="2" x14ac:dyDescent="0.15">
      <c r="A244" s="156">
        <v>221</v>
      </c>
      <c r="B244" s="157" t="s">
        <v>165</v>
      </c>
      <c r="C244" s="146" t="s">
        <v>91</v>
      </c>
      <c r="D244" s="157" t="s">
        <v>130</v>
      </c>
      <c r="E244" s="157" t="s">
        <v>92</v>
      </c>
      <c r="F244" s="157" t="s">
        <v>93</v>
      </c>
      <c r="G244" s="147">
        <v>128563150.92</v>
      </c>
      <c r="H244" s="147">
        <v>84780238.120000005</v>
      </c>
      <c r="I244" s="147">
        <v>43782912.799999997</v>
      </c>
      <c r="J244" s="158">
        <v>21594133.399999999</v>
      </c>
      <c r="K244" s="194">
        <v>10797066.699999999</v>
      </c>
      <c r="L244" s="194">
        <v>10797066.699999999</v>
      </c>
      <c r="M244" s="147">
        <v>594646</v>
      </c>
      <c r="N244" s="147">
        <v>43188266.799999997</v>
      </c>
      <c r="O244" s="147">
        <v>22745515.940000001</v>
      </c>
      <c r="P244" s="147">
        <v>15006957.470000001</v>
      </c>
      <c r="Q244" s="159">
        <v>3869279.24</v>
      </c>
      <c r="R244" s="191">
        <v>1934639.62</v>
      </c>
      <c r="S244" s="191">
        <v>1934639.61</v>
      </c>
      <c r="T244" s="147">
        <v>7738558.4699999997</v>
      </c>
      <c r="U244" s="147">
        <v>282832522.45999998</v>
      </c>
      <c r="V244" s="147">
        <v>159400325.41</v>
      </c>
      <c r="W244" s="147">
        <v>123432197.05</v>
      </c>
      <c r="X244" s="147">
        <v>174953668.31999999</v>
      </c>
      <c r="Y244" s="147">
        <v>174953668.31999999</v>
      </c>
      <c r="Z244" s="160">
        <v>594646</v>
      </c>
      <c r="AA244" s="160">
        <v>7834265.25</v>
      </c>
      <c r="AB244" s="148"/>
      <c r="AC244" s="149"/>
      <c r="AD244" s="149"/>
      <c r="AE244" s="149"/>
      <c r="AF244" s="149"/>
    </row>
    <row r="245" spans="1:32" ht="13.5" customHeight="1" outlineLevel="2" x14ac:dyDescent="0.15">
      <c r="A245" s="145">
        <v>222</v>
      </c>
      <c r="B245" s="146" t="s">
        <v>165</v>
      </c>
      <c r="C245" s="146" t="s">
        <v>91</v>
      </c>
      <c r="D245" s="146" t="s">
        <v>130</v>
      </c>
      <c r="E245" s="146" t="s">
        <v>95</v>
      </c>
      <c r="F245" s="146" t="s">
        <v>96</v>
      </c>
      <c r="G245" s="147">
        <v>74914656.459999993</v>
      </c>
      <c r="H245" s="147">
        <v>49033332.810000002</v>
      </c>
      <c r="I245" s="147">
        <v>25881323.649999999</v>
      </c>
      <c r="J245" s="158">
        <v>12558199.83</v>
      </c>
      <c r="K245" s="194">
        <v>6279099.9100000001</v>
      </c>
      <c r="L245" s="194">
        <v>6279099.9100000001</v>
      </c>
      <c r="M245" s="147">
        <v>764924</v>
      </c>
      <c r="N245" s="147">
        <v>25116399.649999999</v>
      </c>
      <c r="O245" s="147">
        <v>13248091.880000001</v>
      </c>
      <c r="P245" s="147">
        <v>8668451.6199999992</v>
      </c>
      <c r="Q245" s="159">
        <v>2289820.13</v>
      </c>
      <c r="R245" s="191">
        <v>1144910.07</v>
      </c>
      <c r="S245" s="191">
        <v>1144910.06</v>
      </c>
      <c r="T245" s="147">
        <v>4579640.26</v>
      </c>
      <c r="U245" s="147">
        <v>87416219.060000002</v>
      </c>
      <c r="V245" s="147">
        <v>52164522.57</v>
      </c>
      <c r="W245" s="147">
        <v>35251696.490000002</v>
      </c>
      <c r="X245" s="147">
        <v>65712660.399999999</v>
      </c>
      <c r="Y245" s="147">
        <v>65712660.399999999</v>
      </c>
      <c r="Z245" s="160">
        <v>3764924</v>
      </c>
      <c r="AA245" s="160">
        <v>3269925.51</v>
      </c>
      <c r="AB245" s="148"/>
      <c r="AC245" s="149"/>
      <c r="AD245" s="149"/>
      <c r="AE245" s="149"/>
      <c r="AF245" s="149"/>
    </row>
    <row r="246" spans="1:32" ht="13.5" customHeight="1" outlineLevel="2" x14ac:dyDescent="0.15">
      <c r="A246" s="145">
        <v>223</v>
      </c>
      <c r="B246" s="146" t="s">
        <v>165</v>
      </c>
      <c r="C246" s="146" t="s">
        <v>91</v>
      </c>
      <c r="D246" s="146" t="s">
        <v>130</v>
      </c>
      <c r="E246" s="146" t="s">
        <v>97</v>
      </c>
      <c r="F246" s="146" t="s">
        <v>98</v>
      </c>
      <c r="G246" s="147">
        <v>41558788.890000001</v>
      </c>
      <c r="H246" s="147">
        <v>23867887.149999999</v>
      </c>
      <c r="I246" s="147">
        <v>17690901.739999998</v>
      </c>
      <c r="J246" s="158">
        <v>7825489.3700000001</v>
      </c>
      <c r="K246" s="194">
        <v>3912744.69</v>
      </c>
      <c r="L246" s="194">
        <v>3912744.68</v>
      </c>
      <c r="M246" s="147">
        <v>2039923</v>
      </c>
      <c r="N246" s="147">
        <v>15650978.74</v>
      </c>
      <c r="O246" s="147">
        <v>7339152.5</v>
      </c>
      <c r="P246" s="147">
        <v>4214446.84</v>
      </c>
      <c r="Q246" s="159">
        <v>1562352.83</v>
      </c>
      <c r="R246" s="191">
        <v>781176.42</v>
      </c>
      <c r="S246" s="191">
        <v>781176.41</v>
      </c>
      <c r="T246" s="147">
        <v>3124705.66</v>
      </c>
      <c r="U246" s="147">
        <v>12336915.130000001</v>
      </c>
      <c r="V246" s="147">
        <v>6863328.0099999998</v>
      </c>
      <c r="W246" s="147">
        <v>5473587.1200000001</v>
      </c>
      <c r="X246" s="147">
        <v>26289194.52</v>
      </c>
      <c r="Y246" s="147">
        <v>26289194.52</v>
      </c>
      <c r="Z246" s="160">
        <v>3039923</v>
      </c>
      <c r="AA246" s="160">
        <v>2651509.81</v>
      </c>
      <c r="AB246" s="148"/>
      <c r="AC246" s="149"/>
      <c r="AD246" s="149"/>
      <c r="AE246" s="149"/>
      <c r="AF246" s="149"/>
    </row>
    <row r="247" spans="1:32" ht="13.5" customHeight="1" outlineLevel="2" x14ac:dyDescent="0.15">
      <c r="A247" s="145">
        <v>224</v>
      </c>
      <c r="B247" s="146" t="s">
        <v>165</v>
      </c>
      <c r="C247" s="146" t="s">
        <v>91</v>
      </c>
      <c r="D247" s="146" t="s">
        <v>130</v>
      </c>
      <c r="E247" s="146" t="s">
        <v>99</v>
      </c>
      <c r="F247" s="146" t="s">
        <v>100</v>
      </c>
      <c r="G247" s="147">
        <v>37790470.359999999</v>
      </c>
      <c r="H247" s="147">
        <v>21128282.77</v>
      </c>
      <c r="I247" s="147">
        <v>16662187.59</v>
      </c>
      <c r="J247" s="158">
        <v>6633450.2999999998</v>
      </c>
      <c r="K247" s="194">
        <v>3316725.15</v>
      </c>
      <c r="L247" s="194">
        <v>3316725.14</v>
      </c>
      <c r="M247" s="147">
        <v>3395287</v>
      </c>
      <c r="N247" s="147">
        <v>13266900.59</v>
      </c>
      <c r="O247" s="147">
        <v>6677607.1900000004</v>
      </c>
      <c r="P247" s="147">
        <v>3732573.42</v>
      </c>
      <c r="Q247" s="159">
        <v>1472516.89</v>
      </c>
      <c r="R247" s="191">
        <v>736258.44</v>
      </c>
      <c r="S247" s="191">
        <v>736258.44</v>
      </c>
      <c r="T247" s="147">
        <v>2945033.77</v>
      </c>
      <c r="U247" s="147">
        <v>9760646.3599999994</v>
      </c>
      <c r="V247" s="147">
        <v>5095591.8099999996</v>
      </c>
      <c r="W247" s="147">
        <v>4665054.55</v>
      </c>
      <c r="X247" s="147">
        <v>24272275.91</v>
      </c>
      <c r="Y247" s="147">
        <v>24272275.91</v>
      </c>
      <c r="Z247" s="160">
        <v>3395287</v>
      </c>
      <c r="AA247" s="160">
        <v>1993655.86</v>
      </c>
      <c r="AB247" s="148"/>
      <c r="AC247" s="149"/>
      <c r="AD247" s="149"/>
      <c r="AE247" s="149"/>
      <c r="AF247" s="149"/>
    </row>
    <row r="248" spans="1:32" ht="13.5" customHeight="1" outlineLevel="2" x14ac:dyDescent="0.15">
      <c r="A248" s="145">
        <v>225</v>
      </c>
      <c r="B248" s="146" t="s">
        <v>165</v>
      </c>
      <c r="C248" s="146" t="s">
        <v>91</v>
      </c>
      <c r="D248" s="146" t="s">
        <v>130</v>
      </c>
      <c r="E248" s="146" t="s">
        <v>101</v>
      </c>
      <c r="F248" s="146" t="s">
        <v>102</v>
      </c>
      <c r="G248" s="147">
        <v>38386167.119999997</v>
      </c>
      <c r="H248" s="147">
        <v>21268197.550000001</v>
      </c>
      <c r="I248" s="147">
        <v>17117969.57</v>
      </c>
      <c r="J248" s="158">
        <v>7433823.79</v>
      </c>
      <c r="K248" s="194">
        <v>3716911.89</v>
      </c>
      <c r="L248" s="194">
        <v>3716911.89</v>
      </c>
      <c r="M248" s="147">
        <v>2250322</v>
      </c>
      <c r="N248" s="147">
        <v>14867647.57</v>
      </c>
      <c r="O248" s="147">
        <v>6800142</v>
      </c>
      <c r="P248" s="147">
        <v>3766645.39</v>
      </c>
      <c r="Q248" s="159">
        <v>1516748.31</v>
      </c>
      <c r="R248" s="191">
        <v>758347.15</v>
      </c>
      <c r="S248" s="191">
        <v>758374.15</v>
      </c>
      <c r="T248" s="147">
        <v>3033496.61</v>
      </c>
      <c r="U248" s="147">
        <v>13290536.92</v>
      </c>
      <c r="V248" s="147">
        <v>7131215.0599999996</v>
      </c>
      <c r="W248" s="147">
        <v>6159321.8600000003</v>
      </c>
      <c r="X248" s="147">
        <v>26310788.039999999</v>
      </c>
      <c r="Y248" s="147">
        <v>26310788.039999999</v>
      </c>
      <c r="Z248" s="160">
        <v>4325558.3099999996</v>
      </c>
      <c r="AA248" s="160">
        <v>2586879.0699999998</v>
      </c>
      <c r="AB248" s="148"/>
      <c r="AC248" s="149"/>
      <c r="AD248" s="149"/>
      <c r="AE248" s="149"/>
      <c r="AF248" s="149"/>
    </row>
    <row r="249" spans="1:32" ht="13.5" customHeight="1" outlineLevel="2" x14ac:dyDescent="0.15">
      <c r="A249" s="145">
        <v>226</v>
      </c>
      <c r="B249" s="146" t="s">
        <v>165</v>
      </c>
      <c r="C249" s="146" t="s">
        <v>91</v>
      </c>
      <c r="D249" s="146" t="s">
        <v>130</v>
      </c>
      <c r="E249" s="146" t="s">
        <v>103</v>
      </c>
      <c r="F249" s="146" t="s">
        <v>104</v>
      </c>
      <c r="G249" s="147">
        <v>33662526.640000001</v>
      </c>
      <c r="H249" s="147">
        <v>21105279.329999998</v>
      </c>
      <c r="I249" s="147">
        <v>12557247.310000001</v>
      </c>
      <c r="J249" s="158">
        <v>5114810.66</v>
      </c>
      <c r="K249" s="194">
        <v>2557405.33</v>
      </c>
      <c r="L249" s="194">
        <v>2557405.3199999998</v>
      </c>
      <c r="M249" s="147">
        <v>2327626</v>
      </c>
      <c r="N249" s="147">
        <v>10229621.310000001</v>
      </c>
      <c r="O249" s="147">
        <v>5972652.21</v>
      </c>
      <c r="P249" s="147">
        <v>3744536.01</v>
      </c>
      <c r="Q249" s="159">
        <v>1114058.1000000001</v>
      </c>
      <c r="R249" s="191">
        <v>557029.05000000005</v>
      </c>
      <c r="S249" s="191">
        <v>557029.05000000005</v>
      </c>
      <c r="T249" s="147">
        <v>2228116.2000000002</v>
      </c>
      <c r="U249" s="147">
        <v>10940684.32</v>
      </c>
      <c r="V249" s="147">
        <v>6749644.6600000001</v>
      </c>
      <c r="W249" s="147">
        <v>4191039.66</v>
      </c>
      <c r="X249" s="147">
        <v>18976403.170000002</v>
      </c>
      <c r="Y249" s="147">
        <v>18976403.170000002</v>
      </c>
      <c r="Z249" s="160">
        <v>2802320.31</v>
      </c>
      <c r="AA249" s="160">
        <v>1881039.42</v>
      </c>
      <c r="AB249" s="148"/>
      <c r="AC249" s="149"/>
      <c r="AD249" s="149"/>
      <c r="AE249" s="149"/>
      <c r="AF249" s="149"/>
    </row>
    <row r="250" spans="1:32" ht="13.5" customHeight="1" outlineLevel="2" x14ac:dyDescent="0.15">
      <c r="A250" s="145">
        <v>227</v>
      </c>
      <c r="B250" s="146" t="s">
        <v>165</v>
      </c>
      <c r="C250" s="146" t="s">
        <v>91</v>
      </c>
      <c r="D250" s="146" t="s">
        <v>130</v>
      </c>
      <c r="E250" s="146" t="s">
        <v>105</v>
      </c>
      <c r="F250" s="146" t="s">
        <v>106</v>
      </c>
      <c r="G250" s="147">
        <v>68553522.709999993</v>
      </c>
      <c r="H250" s="147">
        <v>36010061.579999998</v>
      </c>
      <c r="I250" s="147">
        <v>32543461.129999999</v>
      </c>
      <c r="J250" s="158">
        <v>14330795.07</v>
      </c>
      <c r="K250" s="194">
        <v>7165397.5300000003</v>
      </c>
      <c r="L250" s="194">
        <v>7165397.5300000003</v>
      </c>
      <c r="M250" s="147">
        <v>3881871</v>
      </c>
      <c r="N250" s="147">
        <v>28661590.129999999</v>
      </c>
      <c r="O250" s="147">
        <v>12103517.65</v>
      </c>
      <c r="P250" s="147">
        <v>6357615.7999999998</v>
      </c>
      <c r="Q250" s="159">
        <v>2872950.93</v>
      </c>
      <c r="R250" s="191">
        <v>1436475.46</v>
      </c>
      <c r="S250" s="191">
        <v>1436475.46</v>
      </c>
      <c r="T250" s="147">
        <v>5745901.8499999996</v>
      </c>
      <c r="U250" s="147">
        <v>26383749.129999999</v>
      </c>
      <c r="V250" s="147">
        <v>12392148.619999999</v>
      </c>
      <c r="W250" s="147">
        <v>13991600.51</v>
      </c>
      <c r="X250" s="147">
        <v>52280963.490000002</v>
      </c>
      <c r="Y250" s="147">
        <v>48762256.439999998</v>
      </c>
      <c r="Z250" s="160">
        <v>3881871</v>
      </c>
      <c r="AA250" s="160">
        <v>5095781.37</v>
      </c>
      <c r="AB250" s="148"/>
      <c r="AC250" s="149"/>
      <c r="AD250" s="149"/>
      <c r="AE250" s="149"/>
      <c r="AF250" s="149"/>
    </row>
    <row r="251" spans="1:32" ht="13.5" customHeight="1" outlineLevel="2" x14ac:dyDescent="0.15">
      <c r="A251" s="145">
        <v>228</v>
      </c>
      <c r="B251" s="146" t="s">
        <v>165</v>
      </c>
      <c r="C251" s="146" t="s">
        <v>91</v>
      </c>
      <c r="D251" s="146" t="s">
        <v>130</v>
      </c>
      <c r="E251" s="146" t="s">
        <v>107</v>
      </c>
      <c r="F251" s="146" t="s">
        <v>108</v>
      </c>
      <c r="G251" s="147">
        <v>38581943.560000002</v>
      </c>
      <c r="H251" s="147">
        <v>19440737.940000001</v>
      </c>
      <c r="I251" s="147">
        <v>19141205.620000001</v>
      </c>
      <c r="J251" s="158">
        <v>8270180.8099999996</v>
      </c>
      <c r="K251" s="194">
        <v>4135090.41</v>
      </c>
      <c r="L251" s="194">
        <v>4135090.4</v>
      </c>
      <c r="M251" s="147">
        <v>2600844</v>
      </c>
      <c r="N251" s="147">
        <v>16540361.619999999</v>
      </c>
      <c r="O251" s="147">
        <v>6831218.5800000001</v>
      </c>
      <c r="P251" s="147">
        <v>3442284.08</v>
      </c>
      <c r="Q251" s="159">
        <v>1694467.25</v>
      </c>
      <c r="R251" s="191">
        <v>847233.63</v>
      </c>
      <c r="S251" s="191">
        <v>847233.62</v>
      </c>
      <c r="T251" s="147">
        <v>3388934.5</v>
      </c>
      <c r="U251" s="147">
        <v>15054673.42</v>
      </c>
      <c r="V251" s="147">
        <v>7365519.9800000004</v>
      </c>
      <c r="W251" s="147">
        <v>7689153.4400000004</v>
      </c>
      <c r="X251" s="147">
        <v>30219293.559999999</v>
      </c>
      <c r="Y251" s="147">
        <v>30219293.559999999</v>
      </c>
      <c r="Z251" s="160">
        <v>2600844</v>
      </c>
      <c r="AA251" s="160">
        <v>2152158.62</v>
      </c>
      <c r="AB251" s="148"/>
      <c r="AC251" s="149"/>
      <c r="AD251" s="149"/>
      <c r="AE251" s="149"/>
      <c r="AF251" s="149"/>
    </row>
    <row r="252" spans="1:32" ht="13.5" customHeight="1" outlineLevel="2" x14ac:dyDescent="0.15">
      <c r="A252" s="145">
        <v>229</v>
      </c>
      <c r="B252" s="146" t="s">
        <v>165</v>
      </c>
      <c r="C252" s="146" t="s">
        <v>91</v>
      </c>
      <c r="D252" s="146" t="s">
        <v>130</v>
      </c>
      <c r="E252" s="146" t="s">
        <v>109</v>
      </c>
      <c r="F252" s="146" t="s">
        <v>110</v>
      </c>
      <c r="G252" s="147">
        <v>39720699.469999999</v>
      </c>
      <c r="H252" s="147">
        <v>19340483.48</v>
      </c>
      <c r="I252" s="147">
        <v>20380215.989999998</v>
      </c>
      <c r="J252" s="158">
        <v>8993199.5</v>
      </c>
      <c r="K252" s="194">
        <v>4496599.75</v>
      </c>
      <c r="L252" s="194">
        <v>4496599.74</v>
      </c>
      <c r="M252" s="147">
        <v>2393817</v>
      </c>
      <c r="N252" s="147">
        <v>17986398.989999998</v>
      </c>
      <c r="O252" s="147">
        <v>7022576.8399999999</v>
      </c>
      <c r="P252" s="147">
        <v>3418160.86</v>
      </c>
      <c r="Q252" s="159">
        <v>1802207.99</v>
      </c>
      <c r="R252" s="191">
        <v>901104</v>
      </c>
      <c r="S252" s="191">
        <v>901103.99</v>
      </c>
      <c r="T252" s="147">
        <v>3604415.98</v>
      </c>
      <c r="U252" s="147">
        <v>11343190.43</v>
      </c>
      <c r="V252" s="147">
        <v>5397540.6600000001</v>
      </c>
      <c r="W252" s="147">
        <v>5945649.7699999996</v>
      </c>
      <c r="X252" s="147">
        <v>29930281.739999998</v>
      </c>
      <c r="Y252" s="147">
        <v>29930281.739999998</v>
      </c>
      <c r="Z252" s="160">
        <v>2393817</v>
      </c>
      <c r="AA252" s="160">
        <v>1862894.83</v>
      </c>
      <c r="AB252" s="148"/>
      <c r="AC252" s="149"/>
      <c r="AD252" s="149"/>
      <c r="AE252" s="149"/>
      <c r="AF252" s="149"/>
    </row>
    <row r="253" spans="1:32" ht="13.5" customHeight="1" outlineLevel="2" x14ac:dyDescent="0.15">
      <c r="A253" s="145">
        <v>230</v>
      </c>
      <c r="B253" s="146" t="s">
        <v>165</v>
      </c>
      <c r="C253" s="146" t="s">
        <v>91</v>
      </c>
      <c r="D253" s="146" t="s">
        <v>130</v>
      </c>
      <c r="E253" s="146" t="s">
        <v>111</v>
      </c>
      <c r="F253" s="146" t="s">
        <v>112</v>
      </c>
      <c r="G253" s="147">
        <v>34254159.859999999</v>
      </c>
      <c r="H253" s="147">
        <v>16931489.41</v>
      </c>
      <c r="I253" s="147">
        <v>17322670.449999999</v>
      </c>
      <c r="J253" s="158">
        <v>7618910.2300000004</v>
      </c>
      <c r="K253" s="194">
        <v>3809455.11</v>
      </c>
      <c r="L253" s="194">
        <v>3809455.11</v>
      </c>
      <c r="M253" s="147">
        <v>2084850</v>
      </c>
      <c r="N253" s="147">
        <v>15237820.449999999</v>
      </c>
      <c r="O253" s="147">
        <v>6055648.4000000004</v>
      </c>
      <c r="P253" s="147">
        <v>2994265.22</v>
      </c>
      <c r="Q253" s="159">
        <v>1530691.59</v>
      </c>
      <c r="R253" s="191">
        <v>765345.8</v>
      </c>
      <c r="S253" s="191">
        <v>765345.79</v>
      </c>
      <c r="T253" s="147">
        <v>3061383.18</v>
      </c>
      <c r="U253" s="147">
        <v>12381181.9</v>
      </c>
      <c r="V253" s="147">
        <v>5798173.3700000001</v>
      </c>
      <c r="W253" s="147">
        <v>6583008.5300000003</v>
      </c>
      <c r="X253" s="147">
        <v>26967062.16</v>
      </c>
      <c r="Y253" s="147">
        <v>26967062.16</v>
      </c>
      <c r="Z253" s="160">
        <v>2084850</v>
      </c>
      <c r="AA253" s="160">
        <v>3614568.83</v>
      </c>
      <c r="AB253" s="148"/>
      <c r="AC253" s="149"/>
      <c r="AD253" s="149"/>
      <c r="AE253" s="149"/>
      <c r="AF253" s="149"/>
    </row>
    <row r="254" spans="1:32" ht="13.5" customHeight="1" outlineLevel="2" x14ac:dyDescent="0.15">
      <c r="A254" s="145">
        <v>231</v>
      </c>
      <c r="B254" s="146" t="s">
        <v>165</v>
      </c>
      <c r="C254" s="146" t="s">
        <v>91</v>
      </c>
      <c r="D254" s="146" t="s">
        <v>130</v>
      </c>
      <c r="E254" s="146" t="s">
        <v>113</v>
      </c>
      <c r="F254" s="146" t="s">
        <v>114</v>
      </c>
      <c r="G254" s="147">
        <v>38827225.460000001</v>
      </c>
      <c r="H254" s="147">
        <v>20040176.07</v>
      </c>
      <c r="I254" s="147">
        <v>18787049.390000001</v>
      </c>
      <c r="J254" s="158">
        <v>8430609.6999999993</v>
      </c>
      <c r="K254" s="194">
        <v>4215304.8499999996</v>
      </c>
      <c r="L254" s="194">
        <v>4215304.84</v>
      </c>
      <c r="M254" s="147">
        <v>1925830</v>
      </c>
      <c r="N254" s="147">
        <v>16861219.390000001</v>
      </c>
      <c r="O254" s="147">
        <v>6870322.4000000004</v>
      </c>
      <c r="P254" s="147">
        <v>3545442.07</v>
      </c>
      <c r="Q254" s="159">
        <v>1662440.17</v>
      </c>
      <c r="R254" s="191">
        <v>831220.08</v>
      </c>
      <c r="S254" s="191">
        <v>831220.08</v>
      </c>
      <c r="T254" s="147">
        <v>3324880.33</v>
      </c>
      <c r="U254" s="147">
        <v>8125526.2199999997</v>
      </c>
      <c r="V254" s="147">
        <v>4048380.86</v>
      </c>
      <c r="W254" s="147">
        <v>4077145.36</v>
      </c>
      <c r="X254" s="147">
        <v>26189075.079999998</v>
      </c>
      <c r="Y254" s="147">
        <v>26189075.079999998</v>
      </c>
      <c r="Z254" s="160">
        <v>1825830</v>
      </c>
      <c r="AA254" s="160">
        <v>4554286.8</v>
      </c>
      <c r="AB254" s="148"/>
      <c r="AC254" s="149"/>
      <c r="AD254" s="149"/>
      <c r="AE254" s="149"/>
      <c r="AF254" s="149"/>
    </row>
    <row r="255" spans="1:32" ht="13.5" customHeight="1" outlineLevel="2" x14ac:dyDescent="0.15">
      <c r="A255" s="145">
        <v>232</v>
      </c>
      <c r="B255" s="146" t="s">
        <v>165</v>
      </c>
      <c r="C255" s="146" t="s">
        <v>91</v>
      </c>
      <c r="D255" s="146" t="s">
        <v>130</v>
      </c>
      <c r="E255" s="146" t="s">
        <v>115</v>
      </c>
      <c r="F255" s="146" t="s">
        <v>116</v>
      </c>
      <c r="G255" s="147">
        <v>59198056.149999999</v>
      </c>
      <c r="H255" s="147">
        <v>25129388.640000001</v>
      </c>
      <c r="I255" s="147">
        <v>34068667.509999998</v>
      </c>
      <c r="J255" s="158">
        <v>15214544.76</v>
      </c>
      <c r="K255" s="194">
        <v>7607272.3799999999</v>
      </c>
      <c r="L255" s="194">
        <v>7607272.3700000001</v>
      </c>
      <c r="M255" s="147">
        <v>3639578</v>
      </c>
      <c r="N255" s="147">
        <v>30429089.510000002</v>
      </c>
      <c r="O255" s="147">
        <v>10466444.34</v>
      </c>
      <c r="P255" s="147">
        <v>4441721.8499999996</v>
      </c>
      <c r="Q255" s="159">
        <v>3012361.25</v>
      </c>
      <c r="R255" s="191">
        <v>1506180.62</v>
      </c>
      <c r="S255" s="191">
        <v>1506180.62</v>
      </c>
      <c r="T255" s="147">
        <v>6024722.4900000002</v>
      </c>
      <c r="U255" s="147">
        <v>15463184.880000001</v>
      </c>
      <c r="V255" s="147">
        <v>6048150.5099999998</v>
      </c>
      <c r="W255" s="147">
        <v>9415034.3699999992</v>
      </c>
      <c r="X255" s="147">
        <v>49508424.369999997</v>
      </c>
      <c r="Y255" s="147">
        <v>49508424.369999997</v>
      </c>
      <c r="Z255" s="160">
        <v>3639578</v>
      </c>
      <c r="AA255" s="160">
        <v>5543743.9100000001</v>
      </c>
      <c r="AB255" s="148"/>
      <c r="AC255" s="149"/>
      <c r="AD255" s="149"/>
      <c r="AE255" s="149"/>
      <c r="AF255" s="149"/>
    </row>
    <row r="256" spans="1:32" ht="13.5" customHeight="1" outlineLevel="2" x14ac:dyDescent="0.15">
      <c r="A256" s="145">
        <v>233</v>
      </c>
      <c r="B256" s="146" t="s">
        <v>165</v>
      </c>
      <c r="C256" s="146" t="s">
        <v>91</v>
      </c>
      <c r="D256" s="146" t="s">
        <v>130</v>
      </c>
      <c r="E256" s="146" t="s">
        <v>117</v>
      </c>
      <c r="F256" s="146" t="s">
        <v>118</v>
      </c>
      <c r="G256" s="147">
        <v>22702065.109999999</v>
      </c>
      <c r="H256" s="147">
        <v>12337540.810000001</v>
      </c>
      <c r="I256" s="147">
        <v>10364524.300000001</v>
      </c>
      <c r="J256" s="158">
        <v>4564498.1500000004</v>
      </c>
      <c r="K256" s="194">
        <v>2282249.08</v>
      </c>
      <c r="L256" s="194">
        <v>2282249.0699999998</v>
      </c>
      <c r="M256" s="147">
        <v>1235528</v>
      </c>
      <c r="N256" s="147">
        <v>9128996.3000000007</v>
      </c>
      <c r="O256" s="147">
        <v>4027630.13</v>
      </c>
      <c r="P256" s="147">
        <v>2188146.7799999998</v>
      </c>
      <c r="Q256" s="159">
        <v>919741.68</v>
      </c>
      <c r="R256" s="191">
        <v>459870.84</v>
      </c>
      <c r="S256" s="191">
        <v>459870.83</v>
      </c>
      <c r="T256" s="147">
        <v>1839483.35</v>
      </c>
      <c r="U256" s="147">
        <v>7199815.5999999996</v>
      </c>
      <c r="V256" s="147">
        <v>3877565.41</v>
      </c>
      <c r="W256" s="147">
        <v>3322250.19</v>
      </c>
      <c r="X256" s="147">
        <v>15526257.84</v>
      </c>
      <c r="Y256" s="147">
        <v>15526257.84</v>
      </c>
      <c r="Z256" s="160">
        <v>2755790.81</v>
      </c>
      <c r="AA256" s="160">
        <v>848747.06</v>
      </c>
      <c r="AB256" s="148"/>
      <c r="AC256" s="149"/>
      <c r="AD256" s="149"/>
      <c r="AE256" s="149"/>
      <c r="AF256" s="149"/>
    </row>
    <row r="257" spans="1:32" ht="13.5" customHeight="1" outlineLevel="2" x14ac:dyDescent="0.15">
      <c r="A257" s="145">
        <v>234</v>
      </c>
      <c r="B257" s="146" t="s">
        <v>165</v>
      </c>
      <c r="C257" s="146" t="s">
        <v>91</v>
      </c>
      <c r="D257" s="146" t="s">
        <v>130</v>
      </c>
      <c r="E257" s="146" t="s">
        <v>119</v>
      </c>
      <c r="F257" s="146" t="s">
        <v>120</v>
      </c>
      <c r="G257" s="147">
        <v>44799310.009999998</v>
      </c>
      <c r="H257" s="147">
        <v>23284191.379999999</v>
      </c>
      <c r="I257" s="147">
        <v>21515118.629999999</v>
      </c>
      <c r="J257" s="158">
        <v>9183390.3200000003</v>
      </c>
      <c r="K257" s="194">
        <v>4591695.16</v>
      </c>
      <c r="L257" s="194">
        <v>4591695.1500000004</v>
      </c>
      <c r="M257" s="147">
        <v>3148338</v>
      </c>
      <c r="N257" s="147">
        <v>18366780.629999999</v>
      </c>
      <c r="O257" s="147">
        <v>7916279.7300000004</v>
      </c>
      <c r="P257" s="147">
        <v>4114807.42</v>
      </c>
      <c r="Q257" s="159">
        <v>1900736.16</v>
      </c>
      <c r="R257" s="191">
        <v>950368.08</v>
      </c>
      <c r="S257" s="191">
        <v>950368.07</v>
      </c>
      <c r="T257" s="147">
        <v>3801472.31</v>
      </c>
      <c r="U257" s="147">
        <v>11925059.18</v>
      </c>
      <c r="V257" s="147">
        <v>5651663.2000000002</v>
      </c>
      <c r="W257" s="147">
        <v>6273395.9800000004</v>
      </c>
      <c r="X257" s="147">
        <v>31589986.920000002</v>
      </c>
      <c r="Y257" s="147">
        <v>31589986.920000002</v>
      </c>
      <c r="Z257" s="160">
        <v>3148338</v>
      </c>
      <c r="AA257" s="160">
        <v>2438423.31</v>
      </c>
      <c r="AB257" s="148"/>
      <c r="AC257" s="149"/>
      <c r="AD257" s="149"/>
      <c r="AE257" s="149"/>
      <c r="AF257" s="149"/>
    </row>
    <row r="258" spans="1:32" ht="13.5" customHeight="1" outlineLevel="2" x14ac:dyDescent="0.15">
      <c r="A258" s="145">
        <v>235</v>
      </c>
      <c r="B258" s="146" t="s">
        <v>165</v>
      </c>
      <c r="C258" s="146" t="s">
        <v>91</v>
      </c>
      <c r="D258" s="146" t="s">
        <v>130</v>
      </c>
      <c r="E258" s="146" t="s">
        <v>121</v>
      </c>
      <c r="F258" s="146" t="s">
        <v>122</v>
      </c>
      <c r="G258" s="147">
        <v>26300927.390000001</v>
      </c>
      <c r="H258" s="147">
        <v>16163798.470000001</v>
      </c>
      <c r="I258" s="147">
        <v>10137128.92</v>
      </c>
      <c r="J258" s="158">
        <v>4467143.46</v>
      </c>
      <c r="K258" s="194">
        <v>2233571.73</v>
      </c>
      <c r="L258" s="194">
        <v>2233571.73</v>
      </c>
      <c r="M258" s="147">
        <v>1202842</v>
      </c>
      <c r="N258" s="147">
        <v>8934286.9199999999</v>
      </c>
      <c r="O258" s="147">
        <v>4660800.63</v>
      </c>
      <c r="P258" s="147">
        <v>2864176.81</v>
      </c>
      <c r="Q258" s="159">
        <v>898311.91</v>
      </c>
      <c r="R258" s="191">
        <v>449155.96</v>
      </c>
      <c r="S258" s="191">
        <v>449155.95</v>
      </c>
      <c r="T258" s="147">
        <v>1796623.82</v>
      </c>
      <c r="U258" s="147">
        <v>6939269.9699999997</v>
      </c>
      <c r="V258" s="147">
        <v>4182533.72</v>
      </c>
      <c r="W258" s="147">
        <v>2756736.25</v>
      </c>
      <c r="X258" s="147">
        <v>14690488.99</v>
      </c>
      <c r="Y258" s="147">
        <v>14690488.99</v>
      </c>
      <c r="Z258" s="160">
        <v>5477906.2300000004</v>
      </c>
      <c r="AA258" s="160">
        <v>1205640.7</v>
      </c>
      <c r="AB258" s="148"/>
      <c r="AC258" s="149"/>
      <c r="AD258" s="149"/>
      <c r="AE258" s="149"/>
      <c r="AF258" s="149"/>
    </row>
    <row r="259" spans="1:32" ht="13.5" customHeight="1" outlineLevel="2" x14ac:dyDescent="0.15">
      <c r="A259" s="145">
        <v>236</v>
      </c>
      <c r="B259" s="146" t="s">
        <v>165</v>
      </c>
      <c r="C259" s="146" t="s">
        <v>91</v>
      </c>
      <c r="D259" s="146" t="s">
        <v>130</v>
      </c>
      <c r="E259" s="146" t="s">
        <v>123</v>
      </c>
      <c r="F259" s="146" t="s">
        <v>124</v>
      </c>
      <c r="G259" s="147">
        <v>19402536.129999999</v>
      </c>
      <c r="H259" s="147">
        <v>10399019.550000001</v>
      </c>
      <c r="I259" s="147">
        <v>9003516.5800000001</v>
      </c>
      <c r="J259" s="158">
        <v>4244871.29</v>
      </c>
      <c r="K259" s="194">
        <v>2122435.65</v>
      </c>
      <c r="L259" s="194">
        <v>2122435.64</v>
      </c>
      <c r="M259" s="147">
        <v>513774</v>
      </c>
      <c r="N259" s="147">
        <v>8489742.5800000001</v>
      </c>
      <c r="O259" s="147">
        <v>3462514.13</v>
      </c>
      <c r="P259" s="147">
        <v>1856025.31</v>
      </c>
      <c r="Q259" s="159">
        <v>803244.41</v>
      </c>
      <c r="R259" s="191">
        <v>401622.21</v>
      </c>
      <c r="S259" s="191">
        <v>401622.2</v>
      </c>
      <c r="T259" s="147">
        <v>1606488.82</v>
      </c>
      <c r="U259" s="147">
        <v>10071441.98</v>
      </c>
      <c r="V259" s="147">
        <v>5337612.1399999997</v>
      </c>
      <c r="W259" s="147">
        <v>4733829.84</v>
      </c>
      <c r="X259" s="147">
        <v>15343835.24</v>
      </c>
      <c r="Y259" s="147">
        <v>15343835.24</v>
      </c>
      <c r="Z259" s="160">
        <v>1838516.34</v>
      </c>
      <c r="AA259" s="160">
        <v>464261.64</v>
      </c>
      <c r="AB259" s="148"/>
      <c r="AC259" s="149"/>
      <c r="AD259" s="149"/>
      <c r="AE259" s="149"/>
      <c r="AF259" s="149"/>
    </row>
    <row r="260" spans="1:32" ht="13.5" hidden="1" customHeight="1" outlineLevel="1" x14ac:dyDescent="0.15">
      <c r="A260" s="151"/>
      <c r="B260" s="152"/>
      <c r="C260" s="153"/>
      <c r="D260" s="154" t="s">
        <v>131</v>
      </c>
      <c r="E260" s="152"/>
      <c r="F260" s="152"/>
      <c r="G260" s="155">
        <v>747216206.24000001</v>
      </c>
      <c r="H260" s="155">
        <v>420260105.06000006</v>
      </c>
      <c r="I260" s="155">
        <v>326956101.18000001</v>
      </c>
      <c r="J260" s="155"/>
      <c r="K260" s="155"/>
      <c r="L260" s="155"/>
      <c r="M260" s="155">
        <v>34000000</v>
      </c>
      <c r="N260" s="155">
        <v>292956101.18000001</v>
      </c>
      <c r="O260" s="155">
        <v>132200114.55000001</v>
      </c>
      <c r="P260" s="155">
        <v>74356256.950000003</v>
      </c>
      <c r="Q260" s="155"/>
      <c r="R260" s="155"/>
      <c r="S260" s="155"/>
      <c r="T260" s="155">
        <v>57843857.600000001</v>
      </c>
      <c r="U260" s="155">
        <v>541464616.96000004</v>
      </c>
      <c r="V260" s="155">
        <v>297503915.99000001</v>
      </c>
      <c r="W260" s="155">
        <v>243960700.97000003</v>
      </c>
      <c r="X260" s="155">
        <v>628760659.75000012</v>
      </c>
      <c r="Y260" s="155">
        <v>625241952.70000005</v>
      </c>
      <c r="Z260" s="155">
        <v>47570000</v>
      </c>
      <c r="AA260" s="155">
        <v>47997781.99000001</v>
      </c>
      <c r="AB260" s="148"/>
      <c r="AC260" s="149"/>
      <c r="AD260" s="149"/>
      <c r="AE260" s="149"/>
      <c r="AF260" s="149"/>
    </row>
    <row r="261" spans="1:32" ht="13.5" customHeight="1" outlineLevel="1" x14ac:dyDescent="0.15">
      <c r="A261" s="161"/>
      <c r="B261" s="162"/>
      <c r="C261" s="153"/>
      <c r="D261" s="163"/>
      <c r="E261" s="162"/>
      <c r="F261" s="162"/>
      <c r="G261" s="155">
        <f>SUBTOTAL(9,G244:G259)</f>
        <v>747216206.24000001</v>
      </c>
      <c r="H261" s="155">
        <f t="shared" ref="H261:AA261" si="0">SUBTOTAL(9,H244:H259)</f>
        <v>420260105.06000006</v>
      </c>
      <c r="I261" s="155">
        <f t="shared" si="0"/>
        <v>326956101.18000001</v>
      </c>
      <c r="J261" s="158">
        <f t="shared" si="0"/>
        <v>146478050.64000002</v>
      </c>
      <c r="K261" s="194">
        <f>SUBTOTAL(9,K244:K259)</f>
        <v>73239025.320000008</v>
      </c>
      <c r="L261" s="194">
        <f>SUBTOTAL(9,L244:L259)</f>
        <v>73239025.220000014</v>
      </c>
      <c r="M261" s="155">
        <f t="shared" si="0"/>
        <v>34000000</v>
      </c>
      <c r="N261" s="155">
        <f t="shared" si="0"/>
        <v>292956101.18000001</v>
      </c>
      <c r="O261" s="155">
        <f t="shared" si="0"/>
        <v>132200114.55000001</v>
      </c>
      <c r="P261" s="155">
        <f t="shared" si="0"/>
        <v>74356256.950000003</v>
      </c>
      <c r="Q261" s="159">
        <f t="shared" si="0"/>
        <v>28921928.84</v>
      </c>
      <c r="R261" s="191">
        <f>SUBTOTAL(9,R244:R259)</f>
        <v>14460937.430000002</v>
      </c>
      <c r="S261" s="191">
        <f>SUBTOTAL(9,S244:S259)</f>
        <v>14460964.329999996</v>
      </c>
      <c r="T261" s="155">
        <f t="shared" si="0"/>
        <v>57843857.600000001</v>
      </c>
      <c r="U261" s="155">
        <f t="shared" si="0"/>
        <v>541464616.96000004</v>
      </c>
      <c r="V261" s="155">
        <f t="shared" si="0"/>
        <v>297503915.99000001</v>
      </c>
      <c r="W261" s="155">
        <f t="shared" si="0"/>
        <v>243960700.97000003</v>
      </c>
      <c r="X261" s="155">
        <f t="shared" si="0"/>
        <v>628760659.75000012</v>
      </c>
      <c r="Y261" s="155">
        <f t="shared" si="0"/>
        <v>625241952.70000005</v>
      </c>
      <c r="Z261" s="160">
        <f t="shared" si="0"/>
        <v>47570000</v>
      </c>
      <c r="AA261" s="160">
        <f t="shared" si="0"/>
        <v>47997781.99000001</v>
      </c>
      <c r="AB261" s="148"/>
      <c r="AC261" s="149"/>
      <c r="AD261" s="149"/>
      <c r="AE261" s="149"/>
      <c r="AF261" s="149"/>
    </row>
    <row r="262" spans="1:32" ht="13.5" hidden="1" customHeight="1" outlineLevel="2" x14ac:dyDescent="0.15">
      <c r="A262" s="156">
        <v>237</v>
      </c>
      <c r="B262" s="157" t="s">
        <v>165</v>
      </c>
      <c r="C262" s="146" t="s">
        <v>172</v>
      </c>
      <c r="D262" s="157" t="s">
        <v>173</v>
      </c>
      <c r="E262" s="157" t="s">
        <v>174</v>
      </c>
      <c r="F262" s="157" t="s">
        <v>175</v>
      </c>
      <c r="G262" s="147">
        <v>56795459.509999998</v>
      </c>
      <c r="H262" s="147">
        <v>48687815.740000002</v>
      </c>
      <c r="I262" s="147">
        <v>8107643.7699999996</v>
      </c>
      <c r="J262" s="147"/>
      <c r="K262" s="147"/>
      <c r="L262" s="147"/>
      <c r="M262" s="147">
        <v>0</v>
      </c>
      <c r="N262" s="147">
        <v>8107643.7699999996</v>
      </c>
      <c r="O262" s="147">
        <v>9799095.4399999995</v>
      </c>
      <c r="P262" s="147">
        <v>8403650.3900000006</v>
      </c>
      <c r="Q262" s="147"/>
      <c r="R262" s="147"/>
      <c r="S262" s="147"/>
      <c r="T262" s="147">
        <v>1395445.05</v>
      </c>
      <c r="U262" s="147">
        <v>137969873.83000001</v>
      </c>
      <c r="V262" s="147">
        <v>109647628.87</v>
      </c>
      <c r="W262" s="147">
        <v>28322244.960000001</v>
      </c>
      <c r="X262" s="147">
        <v>37825333.780000001</v>
      </c>
      <c r="Y262" s="147">
        <v>37825333.780000001</v>
      </c>
      <c r="Z262" s="147">
        <v>1217040</v>
      </c>
      <c r="AA262" s="147">
        <v>1766636.86</v>
      </c>
      <c r="AB262" s="148"/>
      <c r="AC262" s="149"/>
      <c r="AD262" s="149"/>
      <c r="AE262" s="149"/>
      <c r="AF262" s="149"/>
    </row>
    <row r="263" spans="1:32" ht="13.5" hidden="1" customHeight="1" outlineLevel="2" x14ac:dyDescent="0.15">
      <c r="A263" s="145">
        <v>238</v>
      </c>
      <c r="B263" s="146" t="s">
        <v>165</v>
      </c>
      <c r="C263" s="146" t="s">
        <v>172</v>
      </c>
      <c r="D263" s="146" t="s">
        <v>173</v>
      </c>
      <c r="E263" s="146" t="s">
        <v>176</v>
      </c>
      <c r="F263" s="146" t="s">
        <v>177</v>
      </c>
      <c r="G263" s="147">
        <v>27725559.370000001</v>
      </c>
      <c r="H263" s="147">
        <v>14755218</v>
      </c>
      <c r="I263" s="147">
        <v>12970341.369999999</v>
      </c>
      <c r="J263" s="147"/>
      <c r="K263" s="147"/>
      <c r="L263" s="147"/>
      <c r="M263" s="147">
        <v>2558809.41</v>
      </c>
      <c r="N263" s="147">
        <v>10411531.960000001</v>
      </c>
      <c r="O263" s="147">
        <v>4819713.68</v>
      </c>
      <c r="P263" s="147">
        <v>2563731.1</v>
      </c>
      <c r="Q263" s="147"/>
      <c r="R263" s="147"/>
      <c r="S263" s="147"/>
      <c r="T263" s="147">
        <v>2255982.58</v>
      </c>
      <c r="U263" s="147">
        <v>12646085.029999999</v>
      </c>
      <c r="V263" s="147">
        <v>6618782.9000000004</v>
      </c>
      <c r="W263" s="147">
        <v>6027302.1299999999</v>
      </c>
      <c r="X263" s="147">
        <v>21253626.079999998</v>
      </c>
      <c r="Y263" s="147">
        <v>21253626.079999998</v>
      </c>
      <c r="Z263" s="147">
        <v>1833995.6</v>
      </c>
      <c r="AA263" s="147">
        <v>712099.58</v>
      </c>
      <c r="AB263" s="148"/>
      <c r="AC263" s="149"/>
      <c r="AD263" s="149"/>
      <c r="AE263" s="149"/>
      <c r="AF263" s="149"/>
    </row>
    <row r="264" spans="1:32" ht="13.5" hidden="1" customHeight="1" outlineLevel="2" x14ac:dyDescent="0.15">
      <c r="A264" s="145">
        <v>239</v>
      </c>
      <c r="B264" s="146" t="s">
        <v>165</v>
      </c>
      <c r="C264" s="146" t="s">
        <v>172</v>
      </c>
      <c r="D264" s="146" t="s">
        <v>173</v>
      </c>
      <c r="E264" s="146" t="s">
        <v>178</v>
      </c>
      <c r="F264" s="146" t="s">
        <v>179</v>
      </c>
      <c r="G264" s="147">
        <v>35470279.049999997</v>
      </c>
      <c r="H264" s="147">
        <v>22532328</v>
      </c>
      <c r="I264" s="147">
        <v>12937951.050000001</v>
      </c>
      <c r="J264" s="147"/>
      <c r="K264" s="147"/>
      <c r="L264" s="147"/>
      <c r="M264" s="147">
        <v>2537667.63</v>
      </c>
      <c r="N264" s="147">
        <v>10400283.42</v>
      </c>
      <c r="O264" s="147">
        <v>6154553.6699999999</v>
      </c>
      <c r="P264" s="147">
        <v>3911163.51</v>
      </c>
      <c r="Q264" s="147"/>
      <c r="R264" s="147"/>
      <c r="S264" s="147"/>
      <c r="T264" s="147">
        <v>2243390.16</v>
      </c>
      <c r="U264" s="147">
        <v>15401382.43</v>
      </c>
      <c r="V264" s="147">
        <v>9504702.4900000002</v>
      </c>
      <c r="W264" s="147">
        <v>5896679.9400000004</v>
      </c>
      <c r="X264" s="147">
        <v>21078021.149999999</v>
      </c>
      <c r="Y264" s="147">
        <v>21078021.149999999</v>
      </c>
      <c r="Z264" s="147">
        <v>1323127.74</v>
      </c>
      <c r="AA264" s="147">
        <v>1042221.57</v>
      </c>
      <c r="AB264" s="148"/>
      <c r="AC264" s="149"/>
      <c r="AD264" s="149"/>
      <c r="AE264" s="149"/>
      <c r="AF264" s="149"/>
    </row>
    <row r="265" spans="1:32" ht="13.5" hidden="1" customHeight="1" outlineLevel="2" x14ac:dyDescent="0.15">
      <c r="A265" s="145">
        <v>240</v>
      </c>
      <c r="B265" s="146" t="s">
        <v>165</v>
      </c>
      <c r="C265" s="146" t="s">
        <v>172</v>
      </c>
      <c r="D265" s="146" t="s">
        <v>173</v>
      </c>
      <c r="E265" s="146" t="s">
        <v>180</v>
      </c>
      <c r="F265" s="146" t="s">
        <v>181</v>
      </c>
      <c r="G265" s="147">
        <v>51411744.170000002</v>
      </c>
      <c r="H265" s="147">
        <v>28589060</v>
      </c>
      <c r="I265" s="147">
        <v>22822684.170000002</v>
      </c>
      <c r="J265" s="147"/>
      <c r="K265" s="147"/>
      <c r="L265" s="147"/>
      <c r="M265" s="147">
        <v>4442965.9400000004</v>
      </c>
      <c r="N265" s="147">
        <v>18379718.23</v>
      </c>
      <c r="O265" s="147">
        <v>8882118.0700000003</v>
      </c>
      <c r="P265" s="147">
        <v>4940358.0599999996</v>
      </c>
      <c r="Q265" s="147"/>
      <c r="R265" s="147"/>
      <c r="S265" s="147"/>
      <c r="T265" s="147">
        <v>3941760.01</v>
      </c>
      <c r="U265" s="147">
        <v>22396133.260000002</v>
      </c>
      <c r="V265" s="147">
        <v>12257032.939999999</v>
      </c>
      <c r="W265" s="147">
        <v>10139100.32</v>
      </c>
      <c r="X265" s="147">
        <v>36903544.5</v>
      </c>
      <c r="Y265" s="147">
        <v>36903544.5</v>
      </c>
      <c r="Z265" s="147">
        <v>3979113.39</v>
      </c>
      <c r="AA265" s="147">
        <v>1597343.53</v>
      </c>
      <c r="AB265" s="148"/>
      <c r="AC265" s="149"/>
      <c r="AD265" s="149"/>
      <c r="AE265" s="149"/>
      <c r="AF265" s="149"/>
    </row>
    <row r="266" spans="1:32" ht="13.5" hidden="1" customHeight="1" outlineLevel="2" x14ac:dyDescent="0.15">
      <c r="A266" s="145">
        <v>241</v>
      </c>
      <c r="B266" s="146" t="s">
        <v>165</v>
      </c>
      <c r="C266" s="146" t="s">
        <v>172</v>
      </c>
      <c r="D266" s="146" t="s">
        <v>173</v>
      </c>
      <c r="E266" s="146" t="s">
        <v>182</v>
      </c>
      <c r="F266" s="146" t="s">
        <v>183</v>
      </c>
      <c r="G266" s="147">
        <v>36559156.039999999</v>
      </c>
      <c r="H266" s="147">
        <v>18380080.640000001</v>
      </c>
      <c r="I266" s="147">
        <v>18179075.399999999</v>
      </c>
      <c r="J266" s="147"/>
      <c r="K266" s="147"/>
      <c r="L266" s="147"/>
      <c r="M266" s="147">
        <v>3267169.03</v>
      </c>
      <c r="N266" s="147">
        <v>14911906.369999999</v>
      </c>
      <c r="O266" s="147">
        <v>6307515.1500000004</v>
      </c>
      <c r="P266" s="147">
        <v>3171230.25</v>
      </c>
      <c r="Q266" s="147"/>
      <c r="R266" s="147"/>
      <c r="S266" s="147"/>
      <c r="T266" s="147">
        <v>3136284.9</v>
      </c>
      <c r="U266" s="147">
        <v>11468147.91</v>
      </c>
      <c r="V266" s="147">
        <v>5646204.1100000003</v>
      </c>
      <c r="W266" s="147">
        <v>5821943.7999999998</v>
      </c>
      <c r="X266" s="147">
        <v>27137304.100000001</v>
      </c>
      <c r="Y266" s="147">
        <v>27137304.100000001</v>
      </c>
      <c r="Z266" s="147">
        <v>1193620.01</v>
      </c>
      <c r="AA266" s="147">
        <v>1064183.94</v>
      </c>
      <c r="AB266" s="148"/>
      <c r="AC266" s="149"/>
      <c r="AD266" s="149"/>
      <c r="AE266" s="149"/>
      <c r="AF266" s="149"/>
    </row>
    <row r="267" spans="1:32" ht="13.5" hidden="1" customHeight="1" outlineLevel="2" x14ac:dyDescent="0.15">
      <c r="A267" s="145">
        <v>242</v>
      </c>
      <c r="B267" s="146" t="s">
        <v>165</v>
      </c>
      <c r="C267" s="146" t="s">
        <v>172</v>
      </c>
      <c r="D267" s="146" t="s">
        <v>173</v>
      </c>
      <c r="E267" s="146" t="s">
        <v>184</v>
      </c>
      <c r="F267" s="146" t="s">
        <v>185</v>
      </c>
      <c r="G267" s="147">
        <v>58839826.420000002</v>
      </c>
      <c r="H267" s="147">
        <v>35004755.719999999</v>
      </c>
      <c r="I267" s="147">
        <v>23835070.699999999</v>
      </c>
      <c r="J267" s="147"/>
      <c r="K267" s="147"/>
      <c r="L267" s="147"/>
      <c r="M267" s="147">
        <v>4916565.32</v>
      </c>
      <c r="N267" s="147">
        <v>18918505.379999999</v>
      </c>
      <c r="O267" s="147">
        <v>10143500.08</v>
      </c>
      <c r="P267" s="147">
        <v>6036318.0700000003</v>
      </c>
      <c r="Q267" s="147"/>
      <c r="R267" s="147"/>
      <c r="S267" s="147"/>
      <c r="T267" s="147">
        <v>4107182.01</v>
      </c>
      <c r="U267" s="147">
        <v>30744871.18</v>
      </c>
      <c r="V267" s="147">
        <v>17849834.210000001</v>
      </c>
      <c r="W267" s="147">
        <v>12895036.970000001</v>
      </c>
      <c r="X267" s="147">
        <v>40837289.68</v>
      </c>
      <c r="Y267" s="147">
        <v>38806837.079999998</v>
      </c>
      <c r="Z267" s="147">
        <v>2534040.46</v>
      </c>
      <c r="AA267" s="147">
        <v>1952859.52</v>
      </c>
      <c r="AB267" s="148"/>
      <c r="AC267" s="149"/>
      <c r="AD267" s="149"/>
      <c r="AE267" s="149"/>
      <c r="AF267" s="149"/>
    </row>
    <row r="268" spans="1:32" ht="13.5" hidden="1" customHeight="1" outlineLevel="2" x14ac:dyDescent="0.15">
      <c r="A268" s="145">
        <v>243</v>
      </c>
      <c r="B268" s="146" t="s">
        <v>165</v>
      </c>
      <c r="C268" s="146" t="s">
        <v>172</v>
      </c>
      <c r="D268" s="146" t="s">
        <v>173</v>
      </c>
      <c r="E268" s="146" t="s">
        <v>186</v>
      </c>
      <c r="F268" s="146" t="s">
        <v>187</v>
      </c>
      <c r="G268" s="147">
        <v>26265671.77</v>
      </c>
      <c r="H268" s="147">
        <v>14023305.689999999</v>
      </c>
      <c r="I268" s="147">
        <v>12242366.08</v>
      </c>
      <c r="J268" s="147"/>
      <c r="K268" s="147"/>
      <c r="L268" s="147"/>
      <c r="M268" s="147">
        <v>2276822.67</v>
      </c>
      <c r="N268" s="147">
        <v>9965543.4100000001</v>
      </c>
      <c r="O268" s="147">
        <v>4562403.99</v>
      </c>
      <c r="P268" s="147">
        <v>2434796.7200000002</v>
      </c>
      <c r="Q268" s="147"/>
      <c r="R268" s="147"/>
      <c r="S268" s="147"/>
      <c r="T268" s="147">
        <v>2127607.27</v>
      </c>
      <c r="U268" s="147">
        <v>9687581.3900000006</v>
      </c>
      <c r="V268" s="147">
        <v>5146127.59</v>
      </c>
      <c r="W268" s="147">
        <v>4541453.8</v>
      </c>
      <c r="X268" s="147">
        <v>18911427.149999999</v>
      </c>
      <c r="Y268" s="147">
        <v>18911427.149999999</v>
      </c>
      <c r="Z268" s="147">
        <v>1367685.5</v>
      </c>
      <c r="AA268" s="147">
        <v>608998.42000000004</v>
      </c>
      <c r="AB268" s="148"/>
      <c r="AC268" s="149"/>
      <c r="AD268" s="149"/>
      <c r="AE268" s="149"/>
      <c r="AF268" s="149"/>
    </row>
    <row r="269" spans="1:32" ht="13.5" hidden="1" customHeight="1" outlineLevel="1" x14ac:dyDescent="0.15">
      <c r="A269" s="151"/>
      <c r="B269" s="152"/>
      <c r="C269" s="153"/>
      <c r="D269" s="154" t="s">
        <v>768</v>
      </c>
      <c r="E269" s="152"/>
      <c r="F269" s="152"/>
      <c r="G269" s="155">
        <v>293067696.32999998</v>
      </c>
      <c r="H269" s="155">
        <v>181972563.79000002</v>
      </c>
      <c r="I269" s="155">
        <v>111095132.53999999</v>
      </c>
      <c r="J269" s="155"/>
      <c r="K269" s="155"/>
      <c r="L269" s="155"/>
      <c r="M269" s="155">
        <v>20000000</v>
      </c>
      <c r="N269" s="155">
        <v>91095132.539999992</v>
      </c>
      <c r="O269" s="155">
        <v>50668900.079999998</v>
      </c>
      <c r="P269" s="155">
        <v>31461248.099999998</v>
      </c>
      <c r="Q269" s="155"/>
      <c r="R269" s="155"/>
      <c r="S269" s="155"/>
      <c r="T269" s="155">
        <v>19207651.98</v>
      </c>
      <c r="U269" s="155">
        <v>240314075.03000003</v>
      </c>
      <c r="V269" s="155">
        <v>166670313.11000004</v>
      </c>
      <c r="W269" s="155">
        <v>73643761.920000002</v>
      </c>
      <c r="X269" s="155">
        <v>203946546.44</v>
      </c>
      <c r="Y269" s="155">
        <v>201916093.84</v>
      </c>
      <c r="Z269" s="155">
        <v>13448622.699999999</v>
      </c>
      <c r="AA269" s="155">
        <v>8744343.4199999999</v>
      </c>
      <c r="AB269" s="148"/>
      <c r="AC269" s="149"/>
      <c r="AD269" s="149"/>
      <c r="AE269" s="149"/>
      <c r="AF269" s="149"/>
    </row>
    <row r="270" spans="1:32" ht="13.5" hidden="1" customHeight="1" outlineLevel="2" x14ac:dyDescent="0.15">
      <c r="A270" s="156">
        <v>244</v>
      </c>
      <c r="B270" s="157" t="s">
        <v>165</v>
      </c>
      <c r="C270" s="146" t="s">
        <v>188</v>
      </c>
      <c r="D270" s="157" t="s">
        <v>189</v>
      </c>
      <c r="E270" s="157" t="s">
        <v>190</v>
      </c>
      <c r="F270" s="157" t="s">
        <v>191</v>
      </c>
      <c r="G270" s="147">
        <v>141557785.96000001</v>
      </c>
      <c r="H270" s="147">
        <v>86766860.099999994</v>
      </c>
      <c r="I270" s="147">
        <v>54790925.859999999</v>
      </c>
      <c r="J270" s="147"/>
      <c r="K270" s="147"/>
      <c r="L270" s="147"/>
      <c r="M270" s="147">
        <v>5338263.8099999996</v>
      </c>
      <c r="N270" s="147">
        <v>49452662.049999997</v>
      </c>
      <c r="O270" s="147">
        <v>24939952.640000001</v>
      </c>
      <c r="P270" s="147">
        <v>15288169.52</v>
      </c>
      <c r="Q270" s="147"/>
      <c r="R270" s="147"/>
      <c r="S270" s="147"/>
      <c r="T270" s="147">
        <v>9651783.1199999992</v>
      </c>
      <c r="U270" s="147">
        <v>246385712.08000001</v>
      </c>
      <c r="V270" s="147">
        <v>134238162.38</v>
      </c>
      <c r="W270" s="147">
        <v>112147549.7</v>
      </c>
      <c r="X270" s="147">
        <v>176590258.68000001</v>
      </c>
      <c r="Y270" s="147">
        <v>176590258.68000001</v>
      </c>
      <c r="Z270" s="147">
        <v>1404125.36</v>
      </c>
      <c r="AA270" s="147">
        <v>4425264.57</v>
      </c>
      <c r="AB270" s="148"/>
      <c r="AC270" s="149"/>
      <c r="AD270" s="149"/>
      <c r="AE270" s="149"/>
      <c r="AF270" s="149"/>
    </row>
    <row r="271" spans="1:32" ht="13.5" hidden="1" customHeight="1" outlineLevel="2" x14ac:dyDescent="0.15">
      <c r="A271" s="145">
        <v>245</v>
      </c>
      <c r="B271" s="146" t="s">
        <v>165</v>
      </c>
      <c r="C271" s="146" t="s">
        <v>188</v>
      </c>
      <c r="D271" s="146" t="s">
        <v>189</v>
      </c>
      <c r="E271" s="146" t="s">
        <v>192</v>
      </c>
      <c r="F271" s="146" t="s">
        <v>193</v>
      </c>
      <c r="G271" s="147">
        <v>60985040.420000002</v>
      </c>
      <c r="H271" s="147">
        <v>47845089.810000002</v>
      </c>
      <c r="I271" s="147">
        <v>13139950.609999999</v>
      </c>
      <c r="J271" s="147"/>
      <c r="K271" s="147"/>
      <c r="L271" s="147"/>
      <c r="M271" s="147">
        <v>1390564.11</v>
      </c>
      <c r="N271" s="147">
        <v>11749386.5</v>
      </c>
      <c r="O271" s="147">
        <v>10719101.460000001</v>
      </c>
      <c r="P271" s="147">
        <v>8413734.0899999999</v>
      </c>
      <c r="Q271" s="147"/>
      <c r="R271" s="147"/>
      <c r="S271" s="147"/>
      <c r="T271" s="147">
        <v>2305367.37</v>
      </c>
      <c r="U271" s="147">
        <v>84724746.170000002</v>
      </c>
      <c r="V271" s="147">
        <v>60436517.100000001</v>
      </c>
      <c r="W271" s="147">
        <v>24288229.07</v>
      </c>
      <c r="X271" s="147">
        <v>39733547.049999997</v>
      </c>
      <c r="Y271" s="147">
        <v>35938649.990000002</v>
      </c>
      <c r="Z271" s="147">
        <v>2462766.33</v>
      </c>
      <c r="AA271" s="147">
        <v>2760819.12</v>
      </c>
      <c r="AB271" s="148"/>
      <c r="AC271" s="149"/>
      <c r="AD271" s="149"/>
      <c r="AE271" s="149"/>
      <c r="AF271" s="149"/>
    </row>
    <row r="272" spans="1:32" ht="13.5" hidden="1" customHeight="1" outlineLevel="2" x14ac:dyDescent="0.15">
      <c r="A272" s="145">
        <v>246</v>
      </c>
      <c r="B272" s="146" t="s">
        <v>165</v>
      </c>
      <c r="C272" s="146" t="s">
        <v>188</v>
      </c>
      <c r="D272" s="146" t="s">
        <v>189</v>
      </c>
      <c r="E272" s="146" t="s">
        <v>194</v>
      </c>
      <c r="F272" s="146" t="s">
        <v>195</v>
      </c>
      <c r="G272" s="147">
        <v>60628072.850000001</v>
      </c>
      <c r="H272" s="147">
        <v>27317353.75</v>
      </c>
      <c r="I272" s="147">
        <v>33310719.100000001</v>
      </c>
      <c r="J272" s="147"/>
      <c r="K272" s="147"/>
      <c r="L272" s="147"/>
      <c r="M272" s="147">
        <v>1770052.07</v>
      </c>
      <c r="N272" s="147">
        <v>31540667.030000001</v>
      </c>
      <c r="O272" s="147">
        <v>10656346.140000001</v>
      </c>
      <c r="P272" s="147">
        <v>4800251.5</v>
      </c>
      <c r="Q272" s="147"/>
      <c r="R272" s="147"/>
      <c r="S272" s="147"/>
      <c r="T272" s="147">
        <v>5856094.6399999997</v>
      </c>
      <c r="U272" s="147">
        <v>19728695.16</v>
      </c>
      <c r="V272" s="147">
        <v>8322592.75</v>
      </c>
      <c r="W272" s="147">
        <v>11406102.41</v>
      </c>
      <c r="X272" s="147">
        <v>50572916.149999999</v>
      </c>
      <c r="Y272" s="147">
        <v>48940180.490000002</v>
      </c>
      <c r="Z272" s="147">
        <v>5526099</v>
      </c>
      <c r="AA272" s="147">
        <v>2174060.4</v>
      </c>
      <c r="AB272" s="148"/>
      <c r="AC272" s="149"/>
      <c r="AD272" s="149"/>
      <c r="AE272" s="149"/>
      <c r="AF272" s="149"/>
    </row>
    <row r="273" spans="1:32" ht="13.5" hidden="1" customHeight="1" outlineLevel="2" x14ac:dyDescent="0.15">
      <c r="A273" s="145">
        <v>247</v>
      </c>
      <c r="B273" s="146" t="s">
        <v>165</v>
      </c>
      <c r="C273" s="146" t="s">
        <v>188</v>
      </c>
      <c r="D273" s="146" t="s">
        <v>189</v>
      </c>
      <c r="E273" s="146" t="s">
        <v>196</v>
      </c>
      <c r="F273" s="146" t="s">
        <v>197</v>
      </c>
      <c r="G273" s="147">
        <v>67891793.530000001</v>
      </c>
      <c r="H273" s="147">
        <v>29662313.690000001</v>
      </c>
      <c r="I273" s="147">
        <v>38229479.840000004</v>
      </c>
      <c r="J273" s="147"/>
      <c r="K273" s="147"/>
      <c r="L273" s="147"/>
      <c r="M273" s="147">
        <v>2503075.4700000002</v>
      </c>
      <c r="N273" s="147">
        <v>35726404.369999997</v>
      </c>
      <c r="O273" s="147">
        <v>11933060.34</v>
      </c>
      <c r="P273" s="147">
        <v>5213673.82</v>
      </c>
      <c r="Q273" s="147"/>
      <c r="R273" s="147"/>
      <c r="S273" s="147"/>
      <c r="T273" s="147">
        <v>6719386.5199999996</v>
      </c>
      <c r="U273" s="147">
        <v>46227925.149999999</v>
      </c>
      <c r="V273" s="147">
        <v>19660349.489999998</v>
      </c>
      <c r="W273" s="147">
        <v>26567575.66</v>
      </c>
      <c r="X273" s="147">
        <v>71516442.019999996</v>
      </c>
      <c r="Y273" s="147">
        <v>68337683.230000004</v>
      </c>
      <c r="Z273" s="147">
        <v>5574132.6799999997</v>
      </c>
      <c r="AA273" s="147">
        <v>2347586.9700000002</v>
      </c>
      <c r="AB273" s="148"/>
      <c r="AC273" s="149"/>
      <c r="AD273" s="149"/>
      <c r="AE273" s="149"/>
      <c r="AF273" s="149"/>
    </row>
    <row r="274" spans="1:32" ht="13.5" hidden="1" customHeight="1" outlineLevel="2" x14ac:dyDescent="0.15">
      <c r="A274" s="145">
        <v>248</v>
      </c>
      <c r="B274" s="146" t="s">
        <v>165</v>
      </c>
      <c r="C274" s="146" t="s">
        <v>188</v>
      </c>
      <c r="D274" s="146" t="s">
        <v>189</v>
      </c>
      <c r="E274" s="146" t="s">
        <v>198</v>
      </c>
      <c r="F274" s="146" t="s">
        <v>199</v>
      </c>
      <c r="G274" s="147">
        <v>78165696.439999998</v>
      </c>
      <c r="H274" s="147">
        <v>36189110.060000002</v>
      </c>
      <c r="I274" s="147">
        <v>41976586.380000003</v>
      </c>
      <c r="J274" s="147"/>
      <c r="K274" s="147"/>
      <c r="L274" s="147"/>
      <c r="M274" s="147">
        <v>2854153.5</v>
      </c>
      <c r="N274" s="147">
        <v>39122432.880000003</v>
      </c>
      <c r="O274" s="147">
        <v>13738861.85</v>
      </c>
      <c r="P274" s="147">
        <v>6357455.5499999998</v>
      </c>
      <c r="Q274" s="147"/>
      <c r="R274" s="147"/>
      <c r="S274" s="147"/>
      <c r="T274" s="147">
        <v>7381406.2999999998</v>
      </c>
      <c r="U274" s="147">
        <v>56846231.68</v>
      </c>
      <c r="V274" s="147">
        <v>24656981.390000001</v>
      </c>
      <c r="W274" s="147">
        <v>32189250.289999999</v>
      </c>
      <c r="X274" s="147">
        <v>81547242.969999999</v>
      </c>
      <c r="Y274" s="147">
        <v>73973151.079999998</v>
      </c>
      <c r="Z274" s="147">
        <v>6415742.71</v>
      </c>
      <c r="AA274" s="147">
        <v>2038894.77</v>
      </c>
      <c r="AB274" s="148"/>
      <c r="AC274" s="149"/>
      <c r="AD274" s="149"/>
      <c r="AE274" s="149"/>
      <c r="AF274" s="149"/>
    </row>
    <row r="275" spans="1:32" ht="13.5" hidden="1" customHeight="1" outlineLevel="2" x14ac:dyDescent="0.15">
      <c r="A275" s="145">
        <v>249</v>
      </c>
      <c r="B275" s="146" t="s">
        <v>165</v>
      </c>
      <c r="C275" s="146" t="s">
        <v>188</v>
      </c>
      <c r="D275" s="146" t="s">
        <v>189</v>
      </c>
      <c r="E275" s="146" t="s">
        <v>200</v>
      </c>
      <c r="F275" s="146" t="s">
        <v>201</v>
      </c>
      <c r="G275" s="147">
        <v>43315169.640000001</v>
      </c>
      <c r="H275" s="147">
        <v>23512248.620000001</v>
      </c>
      <c r="I275" s="147">
        <v>19802921.02</v>
      </c>
      <c r="J275" s="147"/>
      <c r="K275" s="147"/>
      <c r="L275" s="147"/>
      <c r="M275" s="147">
        <v>1078881.8600000001</v>
      </c>
      <c r="N275" s="147">
        <v>18724039.16</v>
      </c>
      <c r="O275" s="147">
        <v>7613328.5899999999</v>
      </c>
      <c r="P275" s="147">
        <v>4132103.1</v>
      </c>
      <c r="Q275" s="147"/>
      <c r="R275" s="147"/>
      <c r="S275" s="147"/>
      <c r="T275" s="147">
        <v>3481225.49</v>
      </c>
      <c r="U275" s="147">
        <v>16270844.800000001</v>
      </c>
      <c r="V275" s="147">
        <v>8729795.2799999993</v>
      </c>
      <c r="W275" s="147">
        <v>7541049.5199999996</v>
      </c>
      <c r="X275" s="147">
        <v>30825196.030000001</v>
      </c>
      <c r="Y275" s="147">
        <v>28812513.649999999</v>
      </c>
      <c r="Z275" s="147">
        <v>720279.35</v>
      </c>
      <c r="AA275" s="147">
        <v>2041874.25</v>
      </c>
      <c r="AB275" s="148"/>
      <c r="AC275" s="149"/>
      <c r="AD275" s="149"/>
      <c r="AE275" s="149"/>
      <c r="AF275" s="149"/>
    </row>
    <row r="276" spans="1:32" ht="13.5" hidden="1" customHeight="1" outlineLevel="2" x14ac:dyDescent="0.15">
      <c r="A276" s="145">
        <v>250</v>
      </c>
      <c r="B276" s="146" t="s">
        <v>165</v>
      </c>
      <c r="C276" s="146" t="s">
        <v>188</v>
      </c>
      <c r="D276" s="146" t="s">
        <v>189</v>
      </c>
      <c r="E276" s="146" t="s">
        <v>202</v>
      </c>
      <c r="F276" s="146" t="s">
        <v>203</v>
      </c>
      <c r="G276" s="147">
        <v>35364609.68</v>
      </c>
      <c r="H276" s="147">
        <v>14725616.050000001</v>
      </c>
      <c r="I276" s="147">
        <v>20638993.629999999</v>
      </c>
      <c r="J276" s="147"/>
      <c r="K276" s="147"/>
      <c r="L276" s="147"/>
      <c r="M276" s="147">
        <v>999027.72</v>
      </c>
      <c r="N276" s="147">
        <v>19639965.91</v>
      </c>
      <c r="O276" s="147">
        <v>6224812.6799999997</v>
      </c>
      <c r="P276" s="147">
        <v>2592585.2999999998</v>
      </c>
      <c r="Q276" s="147"/>
      <c r="R276" s="147"/>
      <c r="S276" s="147"/>
      <c r="T276" s="147">
        <v>3632227.38</v>
      </c>
      <c r="U276" s="147">
        <v>12967333.92</v>
      </c>
      <c r="V276" s="147">
        <v>5050955.6500000004</v>
      </c>
      <c r="W276" s="147">
        <v>7916378.2699999996</v>
      </c>
      <c r="X276" s="147">
        <v>32187599.280000001</v>
      </c>
      <c r="Y276" s="147">
        <v>32187599.280000001</v>
      </c>
      <c r="Z276" s="147">
        <v>397374.93</v>
      </c>
      <c r="AA276" s="147">
        <v>1644484.97</v>
      </c>
      <c r="AB276" s="148"/>
      <c r="AC276" s="149"/>
      <c r="AD276" s="149"/>
      <c r="AE276" s="149"/>
      <c r="AF276" s="149"/>
    </row>
    <row r="277" spans="1:32" ht="13.5" hidden="1" customHeight="1" outlineLevel="2" x14ac:dyDescent="0.15">
      <c r="A277" s="145">
        <v>251</v>
      </c>
      <c r="B277" s="146" t="s">
        <v>165</v>
      </c>
      <c r="C277" s="146" t="s">
        <v>188</v>
      </c>
      <c r="D277" s="146" t="s">
        <v>189</v>
      </c>
      <c r="E277" s="146" t="s">
        <v>204</v>
      </c>
      <c r="F277" s="146" t="s">
        <v>205</v>
      </c>
      <c r="G277" s="147">
        <v>22997042.859999999</v>
      </c>
      <c r="H277" s="147">
        <v>8458219.5399999991</v>
      </c>
      <c r="I277" s="147">
        <v>14538823.32</v>
      </c>
      <c r="J277" s="147"/>
      <c r="K277" s="147"/>
      <c r="L277" s="147"/>
      <c r="M277" s="147">
        <v>915941.08</v>
      </c>
      <c r="N277" s="147">
        <v>13622882.24</v>
      </c>
      <c r="O277" s="147">
        <v>4042095.3</v>
      </c>
      <c r="P277" s="147">
        <v>1486878.62</v>
      </c>
      <c r="Q277" s="147"/>
      <c r="R277" s="147"/>
      <c r="S277" s="147"/>
      <c r="T277" s="147">
        <v>2555216.6800000002</v>
      </c>
      <c r="U277" s="147">
        <v>14164769.119999999</v>
      </c>
      <c r="V277" s="147">
        <v>5089063.84</v>
      </c>
      <c r="W277" s="147">
        <v>9075705.2799999993</v>
      </c>
      <c r="X277" s="147">
        <v>26169745.280000001</v>
      </c>
      <c r="Y277" s="147">
        <v>21922046.43</v>
      </c>
      <c r="Z277" s="147">
        <v>404905.46</v>
      </c>
      <c r="AA277" s="147">
        <v>1724214.93</v>
      </c>
      <c r="AB277" s="148"/>
      <c r="AC277" s="149"/>
      <c r="AD277" s="149"/>
      <c r="AE277" s="149"/>
      <c r="AF277" s="149"/>
    </row>
    <row r="278" spans="1:32" ht="13.5" hidden="1" customHeight="1" outlineLevel="2" x14ac:dyDescent="0.15">
      <c r="A278" s="145">
        <v>252</v>
      </c>
      <c r="B278" s="146" t="s">
        <v>165</v>
      </c>
      <c r="C278" s="146" t="s">
        <v>188</v>
      </c>
      <c r="D278" s="146" t="s">
        <v>189</v>
      </c>
      <c r="E278" s="146" t="s">
        <v>206</v>
      </c>
      <c r="F278" s="146" t="s">
        <v>207</v>
      </c>
      <c r="G278" s="147">
        <v>28827765.859999999</v>
      </c>
      <c r="H278" s="147">
        <v>10684821.76</v>
      </c>
      <c r="I278" s="147">
        <v>18142944.100000001</v>
      </c>
      <c r="J278" s="147"/>
      <c r="K278" s="147"/>
      <c r="L278" s="147"/>
      <c r="M278" s="147">
        <v>951797.26</v>
      </c>
      <c r="N278" s="147">
        <v>17191146.84</v>
      </c>
      <c r="O278" s="147">
        <v>5072268.93</v>
      </c>
      <c r="P278" s="147">
        <v>1879248.56</v>
      </c>
      <c r="Q278" s="147"/>
      <c r="R278" s="147"/>
      <c r="S278" s="147"/>
      <c r="T278" s="147">
        <v>3193020.37</v>
      </c>
      <c r="U278" s="147">
        <v>12494058.029999999</v>
      </c>
      <c r="V278" s="147">
        <v>4458108.68</v>
      </c>
      <c r="W278" s="147">
        <v>8035949.3499999996</v>
      </c>
      <c r="X278" s="147">
        <v>29371913.82</v>
      </c>
      <c r="Y278" s="147">
        <v>29371913.82</v>
      </c>
      <c r="Z278" s="147">
        <v>305775.26</v>
      </c>
      <c r="AA278" s="147">
        <v>1663335.96</v>
      </c>
      <c r="AB278" s="148"/>
      <c r="AC278" s="149"/>
      <c r="AD278" s="149"/>
      <c r="AE278" s="149"/>
      <c r="AF278" s="149"/>
    </row>
    <row r="279" spans="1:32" ht="13.5" hidden="1" customHeight="1" outlineLevel="2" x14ac:dyDescent="0.15">
      <c r="A279" s="145">
        <v>253</v>
      </c>
      <c r="B279" s="146" t="s">
        <v>165</v>
      </c>
      <c r="C279" s="146" t="s">
        <v>188</v>
      </c>
      <c r="D279" s="146" t="s">
        <v>189</v>
      </c>
      <c r="E279" s="146" t="s">
        <v>208</v>
      </c>
      <c r="F279" s="146" t="s">
        <v>209</v>
      </c>
      <c r="G279" s="147">
        <v>32226147.93</v>
      </c>
      <c r="H279" s="147">
        <v>15130434.960000001</v>
      </c>
      <c r="I279" s="147">
        <v>17095712.969999999</v>
      </c>
      <c r="J279" s="147"/>
      <c r="K279" s="147"/>
      <c r="L279" s="147"/>
      <c r="M279" s="147">
        <v>822981.59</v>
      </c>
      <c r="N279" s="147">
        <v>16272731.380000001</v>
      </c>
      <c r="O279" s="147">
        <v>5669630.1500000004</v>
      </c>
      <c r="P279" s="147">
        <v>2661233.2599999998</v>
      </c>
      <c r="Q279" s="147"/>
      <c r="R279" s="147"/>
      <c r="S279" s="147"/>
      <c r="T279" s="147">
        <v>3008396.89</v>
      </c>
      <c r="U279" s="147">
        <v>10251418.26</v>
      </c>
      <c r="V279" s="147">
        <v>4647060.78</v>
      </c>
      <c r="W279" s="147">
        <v>5604357.4800000004</v>
      </c>
      <c r="X279" s="147">
        <v>25708467.34</v>
      </c>
      <c r="Y279" s="147">
        <v>25708467.34</v>
      </c>
      <c r="Z279" s="147">
        <v>2610542.36</v>
      </c>
      <c r="AA279" s="147">
        <v>1665799.77</v>
      </c>
      <c r="AB279" s="148"/>
      <c r="AC279" s="149"/>
      <c r="AD279" s="149"/>
      <c r="AE279" s="149"/>
      <c r="AF279" s="149"/>
    </row>
    <row r="280" spans="1:32" ht="13.5" hidden="1" customHeight="1" outlineLevel="2" x14ac:dyDescent="0.15">
      <c r="A280" s="145">
        <v>254</v>
      </c>
      <c r="B280" s="146" t="s">
        <v>165</v>
      </c>
      <c r="C280" s="146" t="s">
        <v>188</v>
      </c>
      <c r="D280" s="146" t="s">
        <v>189</v>
      </c>
      <c r="E280" s="146" t="s">
        <v>210</v>
      </c>
      <c r="F280" s="146" t="s">
        <v>211</v>
      </c>
      <c r="G280" s="147">
        <v>36916277.920000002</v>
      </c>
      <c r="H280" s="147">
        <v>14206995.24</v>
      </c>
      <c r="I280" s="147">
        <v>22709282.68</v>
      </c>
      <c r="J280" s="147"/>
      <c r="K280" s="147"/>
      <c r="L280" s="147"/>
      <c r="M280" s="147">
        <v>1247098.81</v>
      </c>
      <c r="N280" s="147">
        <v>21462183.870000001</v>
      </c>
      <c r="O280" s="147">
        <v>6488621.7999999998</v>
      </c>
      <c r="P280" s="147">
        <v>2497357.4900000002</v>
      </c>
      <c r="Q280" s="147"/>
      <c r="R280" s="147"/>
      <c r="S280" s="147"/>
      <c r="T280" s="147">
        <v>3991264.31</v>
      </c>
      <c r="U280" s="147">
        <v>14056542.720000001</v>
      </c>
      <c r="V280" s="147">
        <v>5125695.2699999996</v>
      </c>
      <c r="W280" s="147">
        <v>8930847.4499999993</v>
      </c>
      <c r="X280" s="147">
        <v>35631394.439999998</v>
      </c>
      <c r="Y280" s="147">
        <v>33371385.690000001</v>
      </c>
      <c r="Z280" s="147">
        <v>443256.56</v>
      </c>
      <c r="AA280" s="147">
        <v>1798788.09</v>
      </c>
      <c r="AB280" s="148"/>
      <c r="AC280" s="149"/>
      <c r="AD280" s="149"/>
      <c r="AE280" s="149"/>
      <c r="AF280" s="149"/>
    </row>
    <row r="281" spans="1:32" ht="13.5" hidden="1" customHeight="1" outlineLevel="1" x14ac:dyDescent="0.15">
      <c r="A281" s="151"/>
      <c r="B281" s="152"/>
      <c r="C281" s="153"/>
      <c r="D281" s="154" t="s">
        <v>769</v>
      </c>
      <c r="E281" s="152"/>
      <c r="F281" s="152"/>
      <c r="G281" s="155">
        <v>608875403.08999991</v>
      </c>
      <c r="H281" s="155">
        <v>314499063.57999998</v>
      </c>
      <c r="I281" s="155">
        <v>294376339.50999999</v>
      </c>
      <c r="J281" s="155"/>
      <c r="K281" s="155"/>
      <c r="L281" s="155"/>
      <c r="M281" s="155">
        <v>19871837.280000001</v>
      </c>
      <c r="N281" s="155">
        <v>274504502.22999996</v>
      </c>
      <c r="O281" s="155">
        <v>107098079.87999998</v>
      </c>
      <c r="P281" s="155">
        <v>55322690.809999995</v>
      </c>
      <c r="Q281" s="155"/>
      <c r="R281" s="155"/>
      <c r="S281" s="155"/>
      <c r="T281" s="155">
        <v>51775389.07</v>
      </c>
      <c r="U281" s="155">
        <v>534118277.09000003</v>
      </c>
      <c r="V281" s="155">
        <v>280415282.60999995</v>
      </c>
      <c r="W281" s="155">
        <v>253702994.47999999</v>
      </c>
      <c r="X281" s="155">
        <v>599854723.05999994</v>
      </c>
      <c r="Y281" s="155">
        <v>575153849.68000007</v>
      </c>
      <c r="Z281" s="155">
        <v>26265000.000000004</v>
      </c>
      <c r="AA281" s="155">
        <v>24285123.800000001</v>
      </c>
      <c r="AB281" s="148"/>
      <c r="AC281" s="149"/>
      <c r="AD281" s="149"/>
      <c r="AE281" s="149"/>
      <c r="AF281" s="149"/>
    </row>
    <row r="282" spans="1:32" ht="13.5" hidden="1" customHeight="1" outlineLevel="2" x14ac:dyDescent="0.15">
      <c r="A282" s="156">
        <v>255</v>
      </c>
      <c r="B282" s="157" t="s">
        <v>165</v>
      </c>
      <c r="C282" s="146" t="s">
        <v>212</v>
      </c>
      <c r="D282" s="157" t="s">
        <v>213</v>
      </c>
      <c r="E282" s="157" t="s">
        <v>214</v>
      </c>
      <c r="F282" s="157" t="s">
        <v>215</v>
      </c>
      <c r="G282" s="147">
        <v>71628684.760000005</v>
      </c>
      <c r="H282" s="147">
        <v>63157684.759999998</v>
      </c>
      <c r="I282" s="147">
        <v>8471000</v>
      </c>
      <c r="J282" s="147"/>
      <c r="K282" s="147"/>
      <c r="L282" s="147"/>
      <c r="M282" s="147">
        <v>0</v>
      </c>
      <c r="N282" s="147">
        <v>8471000</v>
      </c>
      <c r="O282" s="147">
        <v>12545020.369999999</v>
      </c>
      <c r="P282" s="147">
        <v>11016020.369999999</v>
      </c>
      <c r="Q282" s="147"/>
      <c r="R282" s="147"/>
      <c r="S282" s="147"/>
      <c r="T282" s="147">
        <v>1529000</v>
      </c>
      <c r="U282" s="147">
        <v>85000181.870000005</v>
      </c>
      <c r="V282" s="147">
        <v>85000181.870000005</v>
      </c>
      <c r="W282" s="147">
        <v>0</v>
      </c>
      <c r="X282" s="147">
        <v>10000000</v>
      </c>
      <c r="Y282" s="147">
        <v>10000000</v>
      </c>
      <c r="Z282" s="147">
        <v>3000000</v>
      </c>
      <c r="AA282" s="147">
        <v>2473264.04</v>
      </c>
      <c r="AB282" s="148"/>
      <c r="AC282" s="149"/>
      <c r="AD282" s="149"/>
      <c r="AE282" s="149"/>
      <c r="AF282" s="149"/>
    </row>
    <row r="283" spans="1:32" ht="13.5" hidden="1" customHeight="1" outlineLevel="2" x14ac:dyDescent="0.15">
      <c r="A283" s="145">
        <v>256</v>
      </c>
      <c r="B283" s="146" t="s">
        <v>165</v>
      </c>
      <c r="C283" s="146" t="s">
        <v>212</v>
      </c>
      <c r="D283" s="146" t="s">
        <v>213</v>
      </c>
      <c r="E283" s="146" t="s">
        <v>216</v>
      </c>
      <c r="F283" s="146" t="s">
        <v>217</v>
      </c>
      <c r="G283" s="147">
        <v>78670348.439999998</v>
      </c>
      <c r="H283" s="147">
        <v>61077179.689999998</v>
      </c>
      <c r="I283" s="147">
        <v>17593168.75</v>
      </c>
      <c r="J283" s="147"/>
      <c r="K283" s="147"/>
      <c r="L283" s="147"/>
      <c r="M283" s="147">
        <v>0</v>
      </c>
      <c r="N283" s="147">
        <v>17593168.75</v>
      </c>
      <c r="O283" s="147">
        <v>13843203.970000001</v>
      </c>
      <c r="P283" s="147">
        <v>10743814.48</v>
      </c>
      <c r="Q283" s="147"/>
      <c r="R283" s="147"/>
      <c r="S283" s="147"/>
      <c r="T283" s="147">
        <v>3099389.49</v>
      </c>
      <c r="U283" s="147">
        <v>67231011.709999993</v>
      </c>
      <c r="V283" s="147">
        <v>50406701.829999998</v>
      </c>
      <c r="W283" s="147">
        <v>16824309.879999999</v>
      </c>
      <c r="X283" s="147">
        <v>37516868.119999997</v>
      </c>
      <c r="Y283" s="147">
        <v>37516868.119999997</v>
      </c>
      <c r="Z283" s="147">
        <v>4585400.79</v>
      </c>
      <c r="AA283" s="147">
        <v>1990757.32</v>
      </c>
      <c r="AB283" s="148"/>
      <c r="AC283" s="149"/>
      <c r="AD283" s="149"/>
      <c r="AE283" s="149"/>
      <c r="AF283" s="149"/>
    </row>
    <row r="284" spans="1:32" ht="13.5" hidden="1" customHeight="1" outlineLevel="2" x14ac:dyDescent="0.15">
      <c r="A284" s="145">
        <v>257</v>
      </c>
      <c r="B284" s="146" t="s">
        <v>165</v>
      </c>
      <c r="C284" s="146" t="s">
        <v>212</v>
      </c>
      <c r="D284" s="146" t="s">
        <v>213</v>
      </c>
      <c r="E284" s="146" t="s">
        <v>218</v>
      </c>
      <c r="F284" s="146" t="s">
        <v>219</v>
      </c>
      <c r="G284" s="147">
        <v>37752487.520000003</v>
      </c>
      <c r="H284" s="147">
        <v>20857716.02</v>
      </c>
      <c r="I284" s="147">
        <v>16894771.5</v>
      </c>
      <c r="J284" s="147"/>
      <c r="K284" s="147"/>
      <c r="L284" s="147"/>
      <c r="M284" s="147">
        <v>0</v>
      </c>
      <c r="N284" s="147">
        <v>16894771.5</v>
      </c>
      <c r="O284" s="147">
        <v>6593389.1699999999</v>
      </c>
      <c r="P284" s="147">
        <v>3644076.36</v>
      </c>
      <c r="Q284" s="147"/>
      <c r="R284" s="147"/>
      <c r="S284" s="147"/>
      <c r="T284" s="147">
        <v>2949312.81</v>
      </c>
      <c r="U284" s="147">
        <v>15760457.68</v>
      </c>
      <c r="V284" s="147">
        <v>8506145.6199999992</v>
      </c>
      <c r="W284" s="147">
        <v>7254312.0599999996</v>
      </c>
      <c r="X284" s="147">
        <v>27098396.370000001</v>
      </c>
      <c r="Y284" s="147">
        <v>27098396.370000001</v>
      </c>
      <c r="Z284" s="147">
        <v>2757066.34</v>
      </c>
      <c r="AA284" s="147">
        <v>1084027.31</v>
      </c>
      <c r="AB284" s="148"/>
      <c r="AC284" s="149"/>
      <c r="AD284" s="149"/>
      <c r="AE284" s="149"/>
      <c r="AF284" s="149"/>
    </row>
    <row r="285" spans="1:32" ht="13.5" hidden="1" customHeight="1" outlineLevel="2" x14ac:dyDescent="0.15">
      <c r="A285" s="145">
        <v>258</v>
      </c>
      <c r="B285" s="146" t="s">
        <v>165</v>
      </c>
      <c r="C285" s="146" t="s">
        <v>212</v>
      </c>
      <c r="D285" s="146" t="s">
        <v>213</v>
      </c>
      <c r="E285" s="146" t="s">
        <v>220</v>
      </c>
      <c r="F285" s="146" t="s">
        <v>221</v>
      </c>
      <c r="G285" s="147">
        <v>31597742.670000002</v>
      </c>
      <c r="H285" s="147">
        <v>17564179.27</v>
      </c>
      <c r="I285" s="147">
        <v>14033563.4</v>
      </c>
      <c r="J285" s="147"/>
      <c r="K285" s="147"/>
      <c r="L285" s="147"/>
      <c r="M285" s="147">
        <v>0</v>
      </c>
      <c r="N285" s="147">
        <v>14033563.4</v>
      </c>
      <c r="O285" s="147">
        <v>5497337.8099999996</v>
      </c>
      <c r="P285" s="147">
        <v>3056734.64</v>
      </c>
      <c r="Q285" s="147"/>
      <c r="R285" s="147"/>
      <c r="S285" s="147"/>
      <c r="T285" s="147">
        <v>2440603.17</v>
      </c>
      <c r="U285" s="147">
        <v>11299922.68</v>
      </c>
      <c r="V285" s="147">
        <v>6145589.0899999999</v>
      </c>
      <c r="W285" s="147">
        <v>5154333.59</v>
      </c>
      <c r="X285" s="147">
        <v>21628500.16</v>
      </c>
      <c r="Y285" s="147">
        <v>21628500.16</v>
      </c>
      <c r="Z285" s="147">
        <v>2643102.9300000002</v>
      </c>
      <c r="AA285" s="147">
        <v>819638.55</v>
      </c>
      <c r="AB285" s="148"/>
      <c r="AC285" s="149"/>
      <c r="AD285" s="149"/>
      <c r="AE285" s="149"/>
      <c r="AF285" s="149"/>
    </row>
    <row r="286" spans="1:32" ht="13.5" hidden="1" customHeight="1" outlineLevel="2" x14ac:dyDescent="0.15">
      <c r="A286" s="145">
        <v>259</v>
      </c>
      <c r="B286" s="146" t="s">
        <v>165</v>
      </c>
      <c r="C286" s="146" t="s">
        <v>212</v>
      </c>
      <c r="D286" s="146" t="s">
        <v>213</v>
      </c>
      <c r="E286" s="146" t="s">
        <v>222</v>
      </c>
      <c r="F286" s="146" t="s">
        <v>223</v>
      </c>
      <c r="G286" s="147">
        <v>24763133.850000001</v>
      </c>
      <c r="H286" s="147">
        <v>14391305.199999999</v>
      </c>
      <c r="I286" s="147">
        <v>10371828.65</v>
      </c>
      <c r="J286" s="147"/>
      <c r="K286" s="147"/>
      <c r="L286" s="147"/>
      <c r="M286" s="147">
        <v>0</v>
      </c>
      <c r="N286" s="147">
        <v>10371828.65</v>
      </c>
      <c r="O286" s="147">
        <v>4340152.6399999997</v>
      </c>
      <c r="P286" s="147">
        <v>2521477.52</v>
      </c>
      <c r="Q286" s="147"/>
      <c r="R286" s="147"/>
      <c r="S286" s="147"/>
      <c r="T286" s="147">
        <v>1818675.12</v>
      </c>
      <c r="U286" s="147">
        <v>9269145.2799999993</v>
      </c>
      <c r="V286" s="147">
        <v>5302878.28</v>
      </c>
      <c r="W286" s="147">
        <v>3966267</v>
      </c>
      <c r="X286" s="147">
        <v>16156770.77</v>
      </c>
      <c r="Y286" s="147">
        <v>16156770.77</v>
      </c>
      <c r="Z286" s="147">
        <v>4697342.17</v>
      </c>
      <c r="AA286" s="147">
        <v>786047.71</v>
      </c>
      <c r="AB286" s="148"/>
      <c r="AC286" s="149"/>
      <c r="AD286" s="149"/>
      <c r="AE286" s="149"/>
      <c r="AF286" s="149"/>
    </row>
    <row r="287" spans="1:32" ht="13.5" hidden="1" customHeight="1" outlineLevel="2" x14ac:dyDescent="0.15">
      <c r="A287" s="145">
        <v>260</v>
      </c>
      <c r="B287" s="146" t="s">
        <v>165</v>
      </c>
      <c r="C287" s="146" t="s">
        <v>212</v>
      </c>
      <c r="D287" s="146" t="s">
        <v>213</v>
      </c>
      <c r="E287" s="146" t="s">
        <v>224</v>
      </c>
      <c r="F287" s="146" t="s">
        <v>225</v>
      </c>
      <c r="G287" s="147">
        <v>24592307.140000001</v>
      </c>
      <c r="H287" s="147">
        <v>15607113.560000001</v>
      </c>
      <c r="I287" s="147">
        <v>8985193.5800000001</v>
      </c>
      <c r="J287" s="147"/>
      <c r="K287" s="147"/>
      <c r="L287" s="147"/>
      <c r="M287" s="147">
        <v>0</v>
      </c>
      <c r="N287" s="147">
        <v>8985193.5800000001</v>
      </c>
      <c r="O287" s="147">
        <v>4334107.24</v>
      </c>
      <c r="P287" s="147">
        <v>2750095.29</v>
      </c>
      <c r="Q287" s="147"/>
      <c r="R287" s="147"/>
      <c r="S287" s="147"/>
      <c r="T287" s="147">
        <v>1584011.95</v>
      </c>
      <c r="U287" s="147">
        <v>11870094.84</v>
      </c>
      <c r="V287" s="147">
        <v>7465282.1500000004</v>
      </c>
      <c r="W287" s="147">
        <v>4404812.6900000004</v>
      </c>
      <c r="X287" s="147">
        <v>14974018.220000001</v>
      </c>
      <c r="Y287" s="147">
        <v>14974018.220000001</v>
      </c>
      <c r="Z287" s="147">
        <v>1837087.77</v>
      </c>
      <c r="AA287" s="147">
        <v>577384.14</v>
      </c>
      <c r="AB287" s="148"/>
      <c r="AC287" s="149"/>
      <c r="AD287" s="149"/>
      <c r="AE287" s="149"/>
      <c r="AF287" s="149"/>
    </row>
    <row r="288" spans="1:32" ht="13.5" hidden="1" customHeight="1" outlineLevel="1" x14ac:dyDescent="0.15">
      <c r="A288" s="151"/>
      <c r="B288" s="152"/>
      <c r="C288" s="153"/>
      <c r="D288" s="154" t="s">
        <v>770</v>
      </c>
      <c r="E288" s="152"/>
      <c r="F288" s="152"/>
      <c r="G288" s="155">
        <v>269004704.38</v>
      </c>
      <c r="H288" s="155">
        <v>192655178.5</v>
      </c>
      <c r="I288" s="155">
        <v>76349525.879999995</v>
      </c>
      <c r="J288" s="155"/>
      <c r="K288" s="155"/>
      <c r="L288" s="155"/>
      <c r="M288" s="155">
        <v>0</v>
      </c>
      <c r="N288" s="155">
        <v>76349525.879999995</v>
      </c>
      <c r="O288" s="155">
        <v>47153211.200000003</v>
      </c>
      <c r="P288" s="155">
        <v>33732218.660000004</v>
      </c>
      <c r="Q288" s="155"/>
      <c r="R288" s="155"/>
      <c r="S288" s="155"/>
      <c r="T288" s="155">
        <v>13420992.539999999</v>
      </c>
      <c r="U288" s="155">
        <v>200430814.06</v>
      </c>
      <c r="V288" s="155">
        <v>162826778.84</v>
      </c>
      <c r="W288" s="155">
        <v>37604035.219999999</v>
      </c>
      <c r="X288" s="155">
        <v>127374553.63999999</v>
      </c>
      <c r="Y288" s="155">
        <v>127374553.63999999</v>
      </c>
      <c r="Z288" s="155">
        <v>19519999.999999996</v>
      </c>
      <c r="AA288" s="155">
        <v>7731119.0699999994</v>
      </c>
      <c r="AB288" s="148"/>
      <c r="AC288" s="149"/>
      <c r="AD288" s="149"/>
      <c r="AE288" s="149"/>
      <c r="AF288" s="149"/>
    </row>
    <row r="289" spans="1:32" ht="13.5" hidden="1" customHeight="1" outlineLevel="2" x14ac:dyDescent="0.15">
      <c r="A289" s="156">
        <v>261</v>
      </c>
      <c r="B289" s="157" t="s">
        <v>165</v>
      </c>
      <c r="C289" s="146" t="s">
        <v>226</v>
      </c>
      <c r="D289" s="157" t="s">
        <v>227</v>
      </c>
      <c r="E289" s="157" t="s">
        <v>228</v>
      </c>
      <c r="F289" s="157" t="s">
        <v>229</v>
      </c>
      <c r="G289" s="147">
        <v>123886969.59</v>
      </c>
      <c r="H289" s="147">
        <v>79935121.200000003</v>
      </c>
      <c r="I289" s="147">
        <v>43951848.390000001</v>
      </c>
      <c r="J289" s="147"/>
      <c r="K289" s="147"/>
      <c r="L289" s="147"/>
      <c r="M289" s="147">
        <v>0</v>
      </c>
      <c r="N289" s="147">
        <v>43951848.390000001</v>
      </c>
      <c r="O289" s="147">
        <v>22211588.690000001</v>
      </c>
      <c r="P289" s="147">
        <v>14326388.26</v>
      </c>
      <c r="Q289" s="147"/>
      <c r="R289" s="147"/>
      <c r="S289" s="147"/>
      <c r="T289" s="147">
        <v>7885200.4299999997</v>
      </c>
      <c r="U289" s="147">
        <v>435904091.54000002</v>
      </c>
      <c r="V289" s="147">
        <v>246032748.53999999</v>
      </c>
      <c r="W289" s="147">
        <v>189871343</v>
      </c>
      <c r="X289" s="147">
        <v>241708391.81999999</v>
      </c>
      <c r="Y289" s="147">
        <v>237164350.44999999</v>
      </c>
      <c r="Z289" s="147">
        <v>0</v>
      </c>
      <c r="AA289" s="147">
        <v>12567823.640000001</v>
      </c>
      <c r="AB289" s="148"/>
      <c r="AC289" s="149"/>
      <c r="AD289" s="149"/>
      <c r="AE289" s="149"/>
      <c r="AF289" s="149"/>
    </row>
    <row r="290" spans="1:32" ht="13.5" hidden="1" customHeight="1" outlineLevel="2" x14ac:dyDescent="0.15">
      <c r="A290" s="145">
        <v>262</v>
      </c>
      <c r="B290" s="146" t="s">
        <v>165</v>
      </c>
      <c r="C290" s="146" t="s">
        <v>226</v>
      </c>
      <c r="D290" s="146" t="s">
        <v>227</v>
      </c>
      <c r="E290" s="146" t="s">
        <v>230</v>
      </c>
      <c r="F290" s="146" t="s">
        <v>231</v>
      </c>
      <c r="G290" s="147">
        <v>69933301.620000005</v>
      </c>
      <c r="H290" s="147">
        <v>64790563.960000001</v>
      </c>
      <c r="I290" s="147">
        <v>5142737.66</v>
      </c>
      <c r="J290" s="147"/>
      <c r="K290" s="147"/>
      <c r="L290" s="147"/>
      <c r="M290" s="147">
        <v>0</v>
      </c>
      <c r="N290" s="147">
        <v>5142737.66</v>
      </c>
      <c r="O290" s="147">
        <v>12539142.73</v>
      </c>
      <c r="P290" s="147">
        <v>11618313.1</v>
      </c>
      <c r="Q290" s="147"/>
      <c r="R290" s="147"/>
      <c r="S290" s="147"/>
      <c r="T290" s="147">
        <v>920829.63</v>
      </c>
      <c r="U290" s="147">
        <v>107112260.8</v>
      </c>
      <c r="V290" s="147">
        <v>91485820.939999998</v>
      </c>
      <c r="W290" s="147">
        <v>15626439.859999999</v>
      </c>
      <c r="X290" s="147">
        <v>21690007.149999999</v>
      </c>
      <c r="Y290" s="147">
        <v>21690007.149999999</v>
      </c>
      <c r="Z290" s="147">
        <v>20000000</v>
      </c>
      <c r="AA290" s="147">
        <v>4810116</v>
      </c>
      <c r="AB290" s="148"/>
      <c r="AC290" s="149"/>
      <c r="AD290" s="149"/>
      <c r="AE290" s="149"/>
      <c r="AF290" s="149"/>
    </row>
    <row r="291" spans="1:32" ht="13.5" hidden="1" customHeight="1" outlineLevel="2" x14ac:dyDescent="0.15">
      <c r="A291" s="145">
        <v>263</v>
      </c>
      <c r="B291" s="146" t="s">
        <v>165</v>
      </c>
      <c r="C291" s="146" t="s">
        <v>226</v>
      </c>
      <c r="D291" s="146" t="s">
        <v>227</v>
      </c>
      <c r="E291" s="146" t="s">
        <v>232</v>
      </c>
      <c r="F291" s="146" t="s">
        <v>233</v>
      </c>
      <c r="G291" s="147">
        <v>62387358.740000002</v>
      </c>
      <c r="H291" s="147">
        <v>34974242.539999999</v>
      </c>
      <c r="I291" s="147">
        <v>27413116.199999999</v>
      </c>
      <c r="J291" s="147"/>
      <c r="K291" s="147"/>
      <c r="L291" s="147"/>
      <c r="M291" s="147">
        <v>2433265.1</v>
      </c>
      <c r="N291" s="147">
        <v>24979851.100000001</v>
      </c>
      <c r="O291" s="147">
        <v>11185376.130000001</v>
      </c>
      <c r="P291" s="147">
        <v>6272848.5099999998</v>
      </c>
      <c r="Q291" s="147"/>
      <c r="R291" s="147"/>
      <c r="S291" s="147"/>
      <c r="T291" s="147">
        <v>4912527.62</v>
      </c>
      <c r="U291" s="147">
        <v>24791386.699999999</v>
      </c>
      <c r="V291" s="147">
        <v>12875846.949999999</v>
      </c>
      <c r="W291" s="147">
        <v>11915539.75</v>
      </c>
      <c r="X291" s="147">
        <v>44241183.57</v>
      </c>
      <c r="Y291" s="147">
        <v>39410306.159999996</v>
      </c>
      <c r="Z291" s="147">
        <v>2433265.1</v>
      </c>
      <c r="AA291" s="147">
        <v>4643517</v>
      </c>
      <c r="AB291" s="148"/>
      <c r="AC291" s="149"/>
      <c r="AD291" s="149"/>
      <c r="AE291" s="149"/>
      <c r="AF291" s="149"/>
    </row>
    <row r="292" spans="1:32" ht="13.5" hidden="1" customHeight="1" outlineLevel="2" x14ac:dyDescent="0.15">
      <c r="A292" s="145">
        <v>264</v>
      </c>
      <c r="B292" s="146" t="s">
        <v>165</v>
      </c>
      <c r="C292" s="146" t="s">
        <v>226</v>
      </c>
      <c r="D292" s="146" t="s">
        <v>227</v>
      </c>
      <c r="E292" s="146" t="s">
        <v>234</v>
      </c>
      <c r="F292" s="146" t="s">
        <v>235</v>
      </c>
      <c r="G292" s="147">
        <v>47297754.359999999</v>
      </c>
      <c r="H292" s="147">
        <v>27290577.199999999</v>
      </c>
      <c r="I292" s="147">
        <v>20007177.16</v>
      </c>
      <c r="J292" s="147"/>
      <c r="K292" s="147"/>
      <c r="L292" s="147"/>
      <c r="M292" s="147">
        <v>1604078.27</v>
      </c>
      <c r="N292" s="147">
        <v>18403098.890000001</v>
      </c>
      <c r="O292" s="147">
        <v>8479973.8800000008</v>
      </c>
      <c r="P292" s="147">
        <v>4892732.96</v>
      </c>
      <c r="Q292" s="147"/>
      <c r="R292" s="147"/>
      <c r="S292" s="147"/>
      <c r="T292" s="147">
        <v>3587240.92</v>
      </c>
      <c r="U292" s="147">
        <v>12218545.199999999</v>
      </c>
      <c r="V292" s="147">
        <v>6647903.8399999999</v>
      </c>
      <c r="W292" s="147">
        <v>5570641.3600000003</v>
      </c>
      <c r="X292" s="147">
        <v>29165059.440000001</v>
      </c>
      <c r="Y292" s="147">
        <v>24428851.710000001</v>
      </c>
      <c r="Z292" s="147">
        <v>1604078.27</v>
      </c>
      <c r="AA292" s="147">
        <v>2932949</v>
      </c>
      <c r="AB292" s="148"/>
      <c r="AC292" s="149"/>
      <c r="AD292" s="149"/>
      <c r="AE292" s="149"/>
      <c r="AF292" s="149"/>
    </row>
    <row r="293" spans="1:32" ht="13.5" hidden="1" customHeight="1" outlineLevel="2" x14ac:dyDescent="0.15">
      <c r="A293" s="145">
        <v>265</v>
      </c>
      <c r="B293" s="146" t="s">
        <v>165</v>
      </c>
      <c r="C293" s="146" t="s">
        <v>226</v>
      </c>
      <c r="D293" s="146" t="s">
        <v>227</v>
      </c>
      <c r="E293" s="146" t="s">
        <v>236</v>
      </c>
      <c r="F293" s="146" t="s">
        <v>237</v>
      </c>
      <c r="G293" s="147">
        <v>37576787.880000003</v>
      </c>
      <c r="H293" s="147">
        <v>17627779.969999999</v>
      </c>
      <c r="I293" s="147">
        <v>19949007.91</v>
      </c>
      <c r="J293" s="147"/>
      <c r="K293" s="147"/>
      <c r="L293" s="147"/>
      <c r="M293" s="147">
        <v>1716911.1</v>
      </c>
      <c r="N293" s="147">
        <v>18232096.809999999</v>
      </c>
      <c r="O293" s="147">
        <v>6737471.7000000002</v>
      </c>
      <c r="P293" s="147">
        <v>3161679.8</v>
      </c>
      <c r="Q293" s="147"/>
      <c r="R293" s="147"/>
      <c r="S293" s="147"/>
      <c r="T293" s="147">
        <v>3575791.9</v>
      </c>
      <c r="U293" s="147">
        <v>13856097.789999999</v>
      </c>
      <c r="V293" s="147">
        <v>6164332.2300000004</v>
      </c>
      <c r="W293" s="147">
        <v>7691765.5599999996</v>
      </c>
      <c r="X293" s="147">
        <v>31216565.370000001</v>
      </c>
      <c r="Y293" s="147">
        <v>31216565.370000001</v>
      </c>
      <c r="Z293" s="147">
        <v>1716911.1</v>
      </c>
      <c r="AA293" s="147">
        <v>2073708</v>
      </c>
      <c r="AB293" s="148"/>
      <c r="AC293" s="149"/>
      <c r="AD293" s="149"/>
      <c r="AE293" s="149"/>
      <c r="AF293" s="149"/>
    </row>
    <row r="294" spans="1:32" ht="13.5" hidden="1" customHeight="1" outlineLevel="2" x14ac:dyDescent="0.15">
      <c r="A294" s="145">
        <v>266</v>
      </c>
      <c r="B294" s="146" t="s">
        <v>165</v>
      </c>
      <c r="C294" s="146" t="s">
        <v>226</v>
      </c>
      <c r="D294" s="146" t="s">
        <v>227</v>
      </c>
      <c r="E294" s="146" t="s">
        <v>238</v>
      </c>
      <c r="F294" s="146" t="s">
        <v>239</v>
      </c>
      <c r="G294" s="147">
        <v>24868850.149999999</v>
      </c>
      <c r="H294" s="147">
        <v>14201241.880000001</v>
      </c>
      <c r="I294" s="147">
        <v>10667608.27</v>
      </c>
      <c r="J294" s="147"/>
      <c r="K294" s="147"/>
      <c r="L294" s="147"/>
      <c r="M294" s="147">
        <v>915838.23</v>
      </c>
      <c r="N294" s="147">
        <v>9751770.0399999991</v>
      </c>
      <c r="O294" s="147">
        <v>4468287.3899999997</v>
      </c>
      <c r="P294" s="147">
        <v>2550751.34</v>
      </c>
      <c r="Q294" s="147"/>
      <c r="R294" s="147"/>
      <c r="S294" s="147"/>
      <c r="T294" s="147">
        <v>1917536.05</v>
      </c>
      <c r="U294" s="147">
        <v>9379789.7200000007</v>
      </c>
      <c r="V294" s="147">
        <v>5313329.78</v>
      </c>
      <c r="W294" s="147">
        <v>4066459.94</v>
      </c>
      <c r="X294" s="147">
        <v>16651604.26</v>
      </c>
      <c r="Y294" s="147">
        <v>16651604.26</v>
      </c>
      <c r="Z294" s="147">
        <v>915838.23</v>
      </c>
      <c r="AA294" s="147">
        <v>936801</v>
      </c>
      <c r="AB294" s="148"/>
      <c r="AC294" s="149"/>
      <c r="AD294" s="149"/>
      <c r="AE294" s="149"/>
      <c r="AF294" s="149"/>
    </row>
    <row r="295" spans="1:32" ht="13.5" hidden="1" customHeight="1" outlineLevel="2" x14ac:dyDescent="0.15">
      <c r="A295" s="145">
        <v>267</v>
      </c>
      <c r="B295" s="146" t="s">
        <v>165</v>
      </c>
      <c r="C295" s="146" t="s">
        <v>226</v>
      </c>
      <c r="D295" s="146" t="s">
        <v>227</v>
      </c>
      <c r="E295" s="146" t="s">
        <v>240</v>
      </c>
      <c r="F295" s="146" t="s">
        <v>241</v>
      </c>
      <c r="G295" s="147">
        <v>39967521.810000002</v>
      </c>
      <c r="H295" s="147">
        <v>18119524.530000001</v>
      </c>
      <c r="I295" s="147">
        <v>21847997.280000001</v>
      </c>
      <c r="J295" s="147"/>
      <c r="K295" s="147"/>
      <c r="L295" s="147"/>
      <c r="M295" s="147">
        <v>1752995.72</v>
      </c>
      <c r="N295" s="147">
        <v>20095001.559999999</v>
      </c>
      <c r="O295" s="147">
        <v>7169500.5199999996</v>
      </c>
      <c r="P295" s="147">
        <v>3251751.29</v>
      </c>
      <c r="Q295" s="147"/>
      <c r="R295" s="147"/>
      <c r="S295" s="147"/>
      <c r="T295" s="147">
        <v>3917749.23</v>
      </c>
      <c r="U295" s="147">
        <v>10980593.09</v>
      </c>
      <c r="V295" s="147">
        <v>4873690.18</v>
      </c>
      <c r="W295" s="147">
        <v>6106902.9100000001</v>
      </c>
      <c r="X295" s="147">
        <v>31872649.420000002</v>
      </c>
      <c r="Y295" s="147">
        <v>31872649.420000002</v>
      </c>
      <c r="Z295" s="147">
        <v>1752995.72</v>
      </c>
      <c r="AA295" s="147">
        <v>2325650</v>
      </c>
      <c r="AB295" s="148"/>
      <c r="AC295" s="149"/>
      <c r="AD295" s="149"/>
      <c r="AE295" s="149"/>
      <c r="AF295" s="149"/>
    </row>
    <row r="296" spans="1:32" ht="13.5" hidden="1" customHeight="1" outlineLevel="2" x14ac:dyDescent="0.15">
      <c r="A296" s="145">
        <v>268</v>
      </c>
      <c r="B296" s="146" t="s">
        <v>165</v>
      </c>
      <c r="C296" s="146" t="s">
        <v>226</v>
      </c>
      <c r="D296" s="146" t="s">
        <v>227</v>
      </c>
      <c r="E296" s="146" t="s">
        <v>242</v>
      </c>
      <c r="F296" s="146" t="s">
        <v>243</v>
      </c>
      <c r="G296" s="147">
        <v>22844411.25</v>
      </c>
      <c r="H296" s="147">
        <v>9612711.8300000001</v>
      </c>
      <c r="I296" s="147">
        <v>13231699.42</v>
      </c>
      <c r="J296" s="147"/>
      <c r="K296" s="147"/>
      <c r="L296" s="147"/>
      <c r="M296" s="147">
        <v>1251765.95</v>
      </c>
      <c r="N296" s="147">
        <v>11979933.470000001</v>
      </c>
      <c r="O296" s="147">
        <v>4110604.62</v>
      </c>
      <c r="P296" s="147">
        <v>1729958.93</v>
      </c>
      <c r="Q296" s="147"/>
      <c r="R296" s="147"/>
      <c r="S296" s="147"/>
      <c r="T296" s="147">
        <v>2380645.69</v>
      </c>
      <c r="U296" s="147">
        <v>12264488.119999999</v>
      </c>
      <c r="V296" s="147">
        <v>5117452.24</v>
      </c>
      <c r="W296" s="147">
        <v>7147035.8799999999</v>
      </c>
      <c r="X296" s="147">
        <v>22759380.989999998</v>
      </c>
      <c r="Y296" s="147">
        <v>22759380.989999998</v>
      </c>
      <c r="Z296" s="147">
        <v>1251765.95</v>
      </c>
      <c r="AA296" s="147">
        <v>387938</v>
      </c>
      <c r="AB296" s="148"/>
      <c r="AC296" s="149"/>
      <c r="AD296" s="149"/>
      <c r="AE296" s="149"/>
      <c r="AF296" s="149"/>
    </row>
    <row r="297" spans="1:32" ht="13.5" hidden="1" customHeight="1" outlineLevel="2" x14ac:dyDescent="0.15">
      <c r="A297" s="145">
        <v>269</v>
      </c>
      <c r="B297" s="146" t="s">
        <v>165</v>
      </c>
      <c r="C297" s="146" t="s">
        <v>226</v>
      </c>
      <c r="D297" s="146" t="s">
        <v>227</v>
      </c>
      <c r="E297" s="146" t="s">
        <v>244</v>
      </c>
      <c r="F297" s="146" t="s">
        <v>245</v>
      </c>
      <c r="G297" s="147">
        <v>20661033.309999999</v>
      </c>
      <c r="H297" s="147">
        <v>12174818.9</v>
      </c>
      <c r="I297" s="147">
        <v>8486214.4100000001</v>
      </c>
      <c r="J297" s="147"/>
      <c r="K297" s="147"/>
      <c r="L297" s="147"/>
      <c r="M297" s="147">
        <v>780051.62</v>
      </c>
      <c r="N297" s="147">
        <v>7706162.79</v>
      </c>
      <c r="O297" s="147">
        <v>3712463.55</v>
      </c>
      <c r="P297" s="147">
        <v>2186827.4500000002</v>
      </c>
      <c r="Q297" s="147"/>
      <c r="R297" s="147"/>
      <c r="S297" s="147"/>
      <c r="T297" s="147">
        <v>1525636.1</v>
      </c>
      <c r="U297" s="147">
        <v>9982944.9499999993</v>
      </c>
      <c r="V297" s="147">
        <v>5812038.6500000004</v>
      </c>
      <c r="W297" s="147">
        <v>4170906.3</v>
      </c>
      <c r="X297" s="147">
        <v>14182756.810000001</v>
      </c>
      <c r="Y297" s="147">
        <v>14182756.810000001</v>
      </c>
      <c r="Z297" s="147">
        <v>1463465.2</v>
      </c>
      <c r="AA297" s="147">
        <v>729181</v>
      </c>
      <c r="AB297" s="148"/>
      <c r="AC297" s="149"/>
      <c r="AD297" s="149"/>
      <c r="AE297" s="149"/>
      <c r="AF297" s="149"/>
    </row>
    <row r="298" spans="1:32" ht="13.5" hidden="1" customHeight="1" outlineLevel="2" x14ac:dyDescent="0.15">
      <c r="A298" s="145">
        <v>270</v>
      </c>
      <c r="B298" s="146" t="s">
        <v>165</v>
      </c>
      <c r="C298" s="146" t="s">
        <v>226</v>
      </c>
      <c r="D298" s="146" t="s">
        <v>227</v>
      </c>
      <c r="E298" s="146" t="s">
        <v>246</v>
      </c>
      <c r="F298" s="146" t="s">
        <v>247</v>
      </c>
      <c r="G298" s="147">
        <v>36793652.869999997</v>
      </c>
      <c r="H298" s="147">
        <v>22838769.190000001</v>
      </c>
      <c r="I298" s="147">
        <v>13954883.68</v>
      </c>
      <c r="J298" s="147"/>
      <c r="K298" s="147"/>
      <c r="L298" s="147"/>
      <c r="M298" s="147">
        <v>573285.02</v>
      </c>
      <c r="N298" s="147">
        <v>13381598.66</v>
      </c>
      <c r="O298" s="147">
        <v>6605850.1699999999</v>
      </c>
      <c r="P298" s="147">
        <v>4102357.29</v>
      </c>
      <c r="Q298" s="147"/>
      <c r="R298" s="147"/>
      <c r="S298" s="147"/>
      <c r="T298" s="147">
        <v>2503492.88</v>
      </c>
      <c r="U298" s="147">
        <v>15925218.77</v>
      </c>
      <c r="V298" s="147">
        <v>9589214.5199999996</v>
      </c>
      <c r="W298" s="147">
        <v>6336004.25</v>
      </c>
      <c r="X298" s="147">
        <v>22794380.809999999</v>
      </c>
      <c r="Y298" s="147">
        <v>22794380.809999999</v>
      </c>
      <c r="Z298" s="147">
        <v>7019346.0199999996</v>
      </c>
      <c r="AA298" s="147">
        <v>1938635</v>
      </c>
      <c r="AB298" s="148"/>
      <c r="AC298" s="149"/>
      <c r="AD298" s="149"/>
      <c r="AE298" s="149"/>
      <c r="AF298" s="149"/>
    </row>
    <row r="299" spans="1:32" ht="13.5" hidden="1" customHeight="1" outlineLevel="2" x14ac:dyDescent="0.15">
      <c r="A299" s="145">
        <v>271</v>
      </c>
      <c r="B299" s="146" t="s">
        <v>165</v>
      </c>
      <c r="C299" s="146" t="s">
        <v>226</v>
      </c>
      <c r="D299" s="146" t="s">
        <v>227</v>
      </c>
      <c r="E299" s="146" t="s">
        <v>248</v>
      </c>
      <c r="F299" s="146" t="s">
        <v>249</v>
      </c>
      <c r="G299" s="147">
        <v>55529261.859999999</v>
      </c>
      <c r="H299" s="147">
        <v>24201424.280000001</v>
      </c>
      <c r="I299" s="147">
        <v>31327837.579999998</v>
      </c>
      <c r="J299" s="147"/>
      <c r="K299" s="147"/>
      <c r="L299" s="147"/>
      <c r="M299" s="147">
        <v>2388321.5699999998</v>
      </c>
      <c r="N299" s="147">
        <v>28939516.010000002</v>
      </c>
      <c r="O299" s="147">
        <v>9955793.8100000005</v>
      </c>
      <c r="P299" s="147">
        <v>4337960.6500000004</v>
      </c>
      <c r="Q299" s="147"/>
      <c r="R299" s="147"/>
      <c r="S299" s="147"/>
      <c r="T299" s="147">
        <v>5617833.1600000001</v>
      </c>
      <c r="U299" s="147">
        <v>10263567.92</v>
      </c>
      <c r="V299" s="147">
        <v>3785210.07</v>
      </c>
      <c r="W299" s="147">
        <v>6478357.8499999996</v>
      </c>
      <c r="X299" s="147">
        <v>43424028.590000004</v>
      </c>
      <c r="Y299" s="147">
        <v>42220055.18</v>
      </c>
      <c r="Z299" s="147">
        <v>2388321.5699999998</v>
      </c>
      <c r="AA299" s="147">
        <v>2487632</v>
      </c>
      <c r="AB299" s="148"/>
      <c r="AC299" s="149"/>
      <c r="AD299" s="149"/>
      <c r="AE299" s="149"/>
      <c r="AF299" s="149"/>
    </row>
    <row r="300" spans="1:32" ht="13.5" hidden="1" customHeight="1" outlineLevel="2" x14ac:dyDescent="0.15">
      <c r="A300" s="145">
        <v>272</v>
      </c>
      <c r="B300" s="146" t="s">
        <v>165</v>
      </c>
      <c r="C300" s="146" t="s">
        <v>226</v>
      </c>
      <c r="D300" s="146" t="s">
        <v>227</v>
      </c>
      <c r="E300" s="146" t="s">
        <v>250</v>
      </c>
      <c r="F300" s="146" t="s">
        <v>251</v>
      </c>
      <c r="G300" s="147">
        <v>27651557.809999999</v>
      </c>
      <c r="H300" s="147">
        <v>13971061.220000001</v>
      </c>
      <c r="I300" s="147">
        <v>13680496.59</v>
      </c>
      <c r="J300" s="147"/>
      <c r="K300" s="147"/>
      <c r="L300" s="147"/>
      <c r="M300" s="147">
        <v>1234012.8400000001</v>
      </c>
      <c r="N300" s="147">
        <v>12446483.75</v>
      </c>
      <c r="O300" s="147">
        <v>4961037.76</v>
      </c>
      <c r="P300" s="147">
        <v>2507172.0499999998</v>
      </c>
      <c r="Q300" s="147"/>
      <c r="R300" s="147"/>
      <c r="S300" s="147"/>
      <c r="T300" s="147">
        <v>2453865.71</v>
      </c>
      <c r="U300" s="147">
        <v>11972164.49</v>
      </c>
      <c r="V300" s="147">
        <v>5669929.7300000004</v>
      </c>
      <c r="W300" s="147">
        <v>6302234.7599999998</v>
      </c>
      <c r="X300" s="147">
        <v>22436597.059999999</v>
      </c>
      <c r="Y300" s="147">
        <v>22436597.059999999</v>
      </c>
      <c r="Z300" s="147">
        <v>1234012.8400000001</v>
      </c>
      <c r="AA300" s="147">
        <v>974528</v>
      </c>
      <c r="AB300" s="148"/>
      <c r="AC300" s="149"/>
      <c r="AD300" s="149"/>
      <c r="AE300" s="149"/>
      <c r="AF300" s="149"/>
    </row>
    <row r="301" spans="1:32" ht="13.5" hidden="1" customHeight="1" outlineLevel="1" x14ac:dyDescent="0.15">
      <c r="A301" s="151"/>
      <c r="B301" s="152"/>
      <c r="C301" s="153"/>
      <c r="D301" s="154" t="s">
        <v>771</v>
      </c>
      <c r="E301" s="152"/>
      <c r="F301" s="152"/>
      <c r="G301" s="155">
        <v>569398461.24999988</v>
      </c>
      <c r="H301" s="155">
        <v>339737836.70000005</v>
      </c>
      <c r="I301" s="155">
        <v>229660624.54999998</v>
      </c>
      <c r="J301" s="155"/>
      <c r="K301" s="155"/>
      <c r="L301" s="155"/>
      <c r="M301" s="155">
        <v>14650525.42</v>
      </c>
      <c r="N301" s="155">
        <v>215010099.13</v>
      </c>
      <c r="O301" s="155">
        <v>102137090.95000002</v>
      </c>
      <c r="P301" s="155">
        <v>60938741.629999995</v>
      </c>
      <c r="Q301" s="155"/>
      <c r="R301" s="155"/>
      <c r="S301" s="155"/>
      <c r="T301" s="155">
        <v>41198349.32</v>
      </c>
      <c r="U301" s="155">
        <v>674651149.09000015</v>
      </c>
      <c r="V301" s="155">
        <v>403367517.66999996</v>
      </c>
      <c r="W301" s="155">
        <v>271283631.42000002</v>
      </c>
      <c r="X301" s="155">
        <v>542142605.28999996</v>
      </c>
      <c r="Y301" s="155">
        <v>526827505.37</v>
      </c>
      <c r="Z301" s="155">
        <v>41780000.000000007</v>
      </c>
      <c r="AA301" s="155">
        <v>36808478.640000001</v>
      </c>
      <c r="AB301" s="148"/>
      <c r="AC301" s="149"/>
      <c r="AD301" s="149"/>
      <c r="AE301" s="149"/>
      <c r="AF301" s="149"/>
    </row>
    <row r="302" spans="1:32" ht="13.5" hidden="1" customHeight="1" outlineLevel="2" x14ac:dyDescent="0.15">
      <c r="A302" s="156">
        <v>273</v>
      </c>
      <c r="B302" s="157" t="s">
        <v>165</v>
      </c>
      <c r="C302" s="146" t="s">
        <v>252</v>
      </c>
      <c r="D302" s="157" t="s">
        <v>253</v>
      </c>
      <c r="E302" s="157" t="s">
        <v>254</v>
      </c>
      <c r="F302" s="157" t="s">
        <v>255</v>
      </c>
      <c r="G302" s="147">
        <v>76619173.5</v>
      </c>
      <c r="H302" s="147">
        <v>66740513.810000002</v>
      </c>
      <c r="I302" s="147">
        <v>9878659.6899999995</v>
      </c>
      <c r="J302" s="147"/>
      <c r="K302" s="147"/>
      <c r="L302" s="147"/>
      <c r="M302" s="147">
        <v>0</v>
      </c>
      <c r="N302" s="147">
        <v>9878659.6899999995</v>
      </c>
      <c r="O302" s="147">
        <v>13385752.91</v>
      </c>
      <c r="P302" s="147">
        <v>11662638.41</v>
      </c>
      <c r="Q302" s="147"/>
      <c r="R302" s="147"/>
      <c r="S302" s="147"/>
      <c r="T302" s="147">
        <v>1723114.5</v>
      </c>
      <c r="U302" s="147">
        <v>148069589</v>
      </c>
      <c r="V302" s="147">
        <v>115328382.78</v>
      </c>
      <c r="W302" s="147">
        <v>32741206.219999999</v>
      </c>
      <c r="X302" s="147">
        <v>44342980.409999996</v>
      </c>
      <c r="Y302" s="147">
        <v>33202862.469999999</v>
      </c>
      <c r="Z302" s="147">
        <v>8452930</v>
      </c>
      <c r="AA302" s="147">
        <v>2154540</v>
      </c>
      <c r="AB302" s="148"/>
      <c r="AC302" s="149"/>
      <c r="AD302" s="149"/>
      <c r="AE302" s="149"/>
      <c r="AF302" s="149"/>
    </row>
    <row r="303" spans="1:32" ht="13.5" hidden="1" customHeight="1" outlineLevel="2" x14ac:dyDescent="0.15">
      <c r="A303" s="145">
        <v>274</v>
      </c>
      <c r="B303" s="146" t="s">
        <v>165</v>
      </c>
      <c r="C303" s="146" t="s">
        <v>252</v>
      </c>
      <c r="D303" s="146" t="s">
        <v>253</v>
      </c>
      <c r="E303" s="146" t="s">
        <v>256</v>
      </c>
      <c r="F303" s="146" t="s">
        <v>257</v>
      </c>
      <c r="G303" s="147">
        <v>26284209.649999999</v>
      </c>
      <c r="H303" s="147">
        <v>18157186.23</v>
      </c>
      <c r="I303" s="147">
        <v>8127023.4199999999</v>
      </c>
      <c r="J303" s="147"/>
      <c r="K303" s="147"/>
      <c r="L303" s="147"/>
      <c r="M303" s="147">
        <v>0</v>
      </c>
      <c r="N303" s="147">
        <v>8127023.4199999999</v>
      </c>
      <c r="O303" s="147">
        <v>4611231.8499999996</v>
      </c>
      <c r="P303" s="147">
        <v>3186366.06</v>
      </c>
      <c r="Q303" s="147"/>
      <c r="R303" s="147"/>
      <c r="S303" s="147"/>
      <c r="T303" s="147">
        <v>1424865.79</v>
      </c>
      <c r="U303" s="147">
        <v>8204631.2199999997</v>
      </c>
      <c r="V303" s="147">
        <v>5500306.71</v>
      </c>
      <c r="W303" s="147">
        <v>2704324.51</v>
      </c>
      <c r="X303" s="147">
        <v>12256213.720000001</v>
      </c>
      <c r="Y303" s="147">
        <v>12256213.720000001</v>
      </c>
      <c r="Z303" s="147">
        <v>1799520</v>
      </c>
      <c r="AA303" s="147">
        <v>2678180</v>
      </c>
      <c r="AB303" s="148"/>
      <c r="AC303" s="149"/>
      <c r="AD303" s="149"/>
      <c r="AE303" s="149"/>
      <c r="AF303" s="149"/>
    </row>
    <row r="304" spans="1:32" ht="13.5" hidden="1" customHeight="1" outlineLevel="2" x14ac:dyDescent="0.15">
      <c r="A304" s="145">
        <v>275</v>
      </c>
      <c r="B304" s="146" t="s">
        <v>165</v>
      </c>
      <c r="C304" s="146" t="s">
        <v>252</v>
      </c>
      <c r="D304" s="146" t="s">
        <v>253</v>
      </c>
      <c r="E304" s="146" t="s">
        <v>258</v>
      </c>
      <c r="F304" s="146" t="s">
        <v>259</v>
      </c>
      <c r="G304" s="147">
        <v>58811068.729999997</v>
      </c>
      <c r="H304" s="147">
        <v>36963871.219999999</v>
      </c>
      <c r="I304" s="147">
        <v>21847197.510000002</v>
      </c>
      <c r="J304" s="147"/>
      <c r="K304" s="147"/>
      <c r="L304" s="147"/>
      <c r="M304" s="147">
        <v>0</v>
      </c>
      <c r="N304" s="147">
        <v>21847197.510000002</v>
      </c>
      <c r="O304" s="147">
        <v>10276945.93</v>
      </c>
      <c r="P304" s="147">
        <v>6460893.25</v>
      </c>
      <c r="Q304" s="147"/>
      <c r="R304" s="147"/>
      <c r="S304" s="147"/>
      <c r="T304" s="147">
        <v>3816052.68</v>
      </c>
      <c r="U304" s="147">
        <v>20367326.25</v>
      </c>
      <c r="V304" s="147">
        <v>12176726.529999999</v>
      </c>
      <c r="W304" s="147">
        <v>8190599.7199999997</v>
      </c>
      <c r="X304" s="147">
        <v>33853849.909999996</v>
      </c>
      <c r="Y304" s="147">
        <v>33853849.909999996</v>
      </c>
      <c r="Z304" s="147">
        <v>10184780</v>
      </c>
      <c r="AA304" s="147">
        <v>2454540</v>
      </c>
      <c r="AB304" s="148"/>
      <c r="AC304" s="149"/>
      <c r="AD304" s="149"/>
      <c r="AE304" s="149"/>
      <c r="AF304" s="149"/>
    </row>
    <row r="305" spans="1:32" ht="13.5" hidden="1" customHeight="1" outlineLevel="2" x14ac:dyDescent="0.15">
      <c r="A305" s="145">
        <v>276</v>
      </c>
      <c r="B305" s="146" t="s">
        <v>165</v>
      </c>
      <c r="C305" s="146" t="s">
        <v>252</v>
      </c>
      <c r="D305" s="146" t="s">
        <v>253</v>
      </c>
      <c r="E305" s="146" t="s">
        <v>260</v>
      </c>
      <c r="F305" s="146" t="s">
        <v>261</v>
      </c>
      <c r="G305" s="147">
        <v>46255088.950000003</v>
      </c>
      <c r="H305" s="147">
        <v>28367888.510000002</v>
      </c>
      <c r="I305" s="147">
        <v>17887200.440000001</v>
      </c>
      <c r="J305" s="147"/>
      <c r="K305" s="147"/>
      <c r="L305" s="147"/>
      <c r="M305" s="147">
        <v>0</v>
      </c>
      <c r="N305" s="147">
        <v>17887200.440000001</v>
      </c>
      <c r="O305" s="147">
        <v>8099043.5300000003</v>
      </c>
      <c r="P305" s="147">
        <v>4967075.4800000004</v>
      </c>
      <c r="Q305" s="147"/>
      <c r="R305" s="147"/>
      <c r="S305" s="147"/>
      <c r="T305" s="147">
        <v>3131968.05</v>
      </c>
      <c r="U305" s="147">
        <v>13720294.74</v>
      </c>
      <c r="V305" s="147">
        <v>8126434.0099999998</v>
      </c>
      <c r="W305" s="147">
        <v>5593860.7300000004</v>
      </c>
      <c r="X305" s="147">
        <v>26613029.219999999</v>
      </c>
      <c r="Y305" s="147">
        <v>26613029.219999999</v>
      </c>
      <c r="Z305" s="147">
        <v>5676770</v>
      </c>
      <c r="AA305" s="147">
        <v>1908284.05</v>
      </c>
      <c r="AB305" s="148"/>
      <c r="AC305" s="149"/>
      <c r="AD305" s="149"/>
      <c r="AE305" s="149"/>
      <c r="AF305" s="149"/>
    </row>
    <row r="306" spans="1:32" ht="13.5" hidden="1" customHeight="1" outlineLevel="1" x14ac:dyDescent="0.15">
      <c r="A306" s="151"/>
      <c r="B306" s="152"/>
      <c r="C306" s="153"/>
      <c r="D306" s="154" t="s">
        <v>772</v>
      </c>
      <c r="E306" s="152"/>
      <c r="F306" s="152"/>
      <c r="G306" s="155">
        <v>207969540.82999998</v>
      </c>
      <c r="H306" s="155">
        <v>150229459.77000001</v>
      </c>
      <c r="I306" s="155">
        <v>57740081.060000002</v>
      </c>
      <c r="J306" s="155"/>
      <c r="K306" s="155"/>
      <c r="L306" s="155"/>
      <c r="M306" s="155">
        <v>0</v>
      </c>
      <c r="N306" s="155">
        <v>57740081.060000002</v>
      </c>
      <c r="O306" s="155">
        <v>36372974.219999999</v>
      </c>
      <c r="P306" s="155">
        <v>26276973.199999999</v>
      </c>
      <c r="Q306" s="155"/>
      <c r="R306" s="155"/>
      <c r="S306" s="155"/>
      <c r="T306" s="155">
        <v>10096001.02</v>
      </c>
      <c r="U306" s="155">
        <v>190361841.21000001</v>
      </c>
      <c r="V306" s="155">
        <v>141131850.03</v>
      </c>
      <c r="W306" s="155">
        <v>49229991.179999992</v>
      </c>
      <c r="X306" s="155">
        <v>117066073.25999999</v>
      </c>
      <c r="Y306" s="155">
        <v>105925955.31999999</v>
      </c>
      <c r="Z306" s="155">
        <v>26114000</v>
      </c>
      <c r="AA306" s="155">
        <v>9195544.0500000007</v>
      </c>
      <c r="AB306" s="148"/>
      <c r="AC306" s="149"/>
      <c r="AD306" s="149"/>
      <c r="AE306" s="149"/>
      <c r="AF306" s="149"/>
    </row>
    <row r="307" spans="1:32" ht="13.5" hidden="1" customHeight="1" outlineLevel="2" x14ac:dyDescent="0.15">
      <c r="A307" s="156">
        <v>277</v>
      </c>
      <c r="B307" s="157" t="s">
        <v>773</v>
      </c>
      <c r="C307" s="146" t="s">
        <v>774</v>
      </c>
      <c r="D307" s="157" t="s">
        <v>775</v>
      </c>
      <c r="E307" s="157" t="s">
        <v>776</v>
      </c>
      <c r="F307" s="157" t="s">
        <v>777</v>
      </c>
      <c r="G307" s="147">
        <v>151235124.09</v>
      </c>
      <c r="H307" s="147">
        <v>99134470.310000002</v>
      </c>
      <c r="I307" s="147">
        <v>52100653.780000001</v>
      </c>
      <c r="J307" s="147"/>
      <c r="K307" s="147"/>
      <c r="L307" s="147"/>
      <c r="M307" s="147">
        <v>5773719</v>
      </c>
      <c r="N307" s="147">
        <v>46326934.780000001</v>
      </c>
      <c r="O307" s="147">
        <v>27021522.960000001</v>
      </c>
      <c r="P307" s="147">
        <v>17701247.440000001</v>
      </c>
      <c r="Q307" s="147"/>
      <c r="R307" s="147"/>
      <c r="S307" s="147"/>
      <c r="T307" s="147">
        <v>9320275.5199999996</v>
      </c>
      <c r="U307" s="147">
        <v>417073377.67000002</v>
      </c>
      <c r="V307" s="147">
        <v>257397843.25</v>
      </c>
      <c r="W307" s="147">
        <v>159675534.41999999</v>
      </c>
      <c r="X307" s="147">
        <v>221096463.72</v>
      </c>
      <c r="Y307" s="147">
        <v>221096463.72</v>
      </c>
      <c r="Z307" s="147">
        <v>5773719</v>
      </c>
      <c r="AA307" s="147">
        <v>7419800</v>
      </c>
      <c r="AB307" s="148"/>
      <c r="AC307" s="149"/>
      <c r="AD307" s="149"/>
      <c r="AE307" s="149"/>
      <c r="AF307" s="149"/>
    </row>
    <row r="308" spans="1:32" ht="13.5" hidden="1" customHeight="1" outlineLevel="2" x14ac:dyDescent="0.15">
      <c r="A308" s="145">
        <v>278</v>
      </c>
      <c r="B308" s="146" t="s">
        <v>773</v>
      </c>
      <c r="C308" s="146" t="s">
        <v>774</v>
      </c>
      <c r="D308" s="146" t="s">
        <v>775</v>
      </c>
      <c r="E308" s="146" t="s">
        <v>778</v>
      </c>
      <c r="F308" s="146" t="s">
        <v>779</v>
      </c>
      <c r="G308" s="147">
        <v>95948351.349999994</v>
      </c>
      <c r="H308" s="147">
        <v>57687167.789999999</v>
      </c>
      <c r="I308" s="147">
        <v>38261183.560000002</v>
      </c>
      <c r="J308" s="147"/>
      <c r="K308" s="147"/>
      <c r="L308" s="147"/>
      <c r="M308" s="147">
        <v>2120067</v>
      </c>
      <c r="N308" s="147">
        <v>36141116.560000002</v>
      </c>
      <c r="O308" s="147">
        <v>17149060.260000002</v>
      </c>
      <c r="P308" s="147">
        <v>10312324.630000001</v>
      </c>
      <c r="Q308" s="147"/>
      <c r="R308" s="147"/>
      <c r="S308" s="147"/>
      <c r="T308" s="147">
        <v>6836735.6299999999</v>
      </c>
      <c r="U308" s="147">
        <v>87030211.579999998</v>
      </c>
      <c r="V308" s="147">
        <v>50943121.579999998</v>
      </c>
      <c r="W308" s="147">
        <v>36087090</v>
      </c>
      <c r="X308" s="147">
        <v>81185009.189999998</v>
      </c>
      <c r="Y308" s="147">
        <v>81185009.189999998</v>
      </c>
      <c r="Z308" s="147">
        <v>5808085</v>
      </c>
      <c r="AA308" s="147">
        <v>2365000</v>
      </c>
      <c r="AB308" s="148"/>
      <c r="AC308" s="149"/>
      <c r="AD308" s="149"/>
      <c r="AE308" s="149"/>
      <c r="AF308" s="149"/>
    </row>
    <row r="309" spans="1:32" ht="13.5" hidden="1" customHeight="1" outlineLevel="2" x14ac:dyDescent="0.15">
      <c r="A309" s="145">
        <v>279</v>
      </c>
      <c r="B309" s="146" t="s">
        <v>773</v>
      </c>
      <c r="C309" s="146" t="s">
        <v>774</v>
      </c>
      <c r="D309" s="146" t="s">
        <v>775</v>
      </c>
      <c r="E309" s="146" t="s">
        <v>780</v>
      </c>
      <c r="F309" s="146" t="s">
        <v>781</v>
      </c>
      <c r="G309" s="147">
        <v>117692881.43000001</v>
      </c>
      <c r="H309" s="147">
        <v>78196679.769999996</v>
      </c>
      <c r="I309" s="147">
        <v>39496201.659999996</v>
      </c>
      <c r="J309" s="147"/>
      <c r="K309" s="147"/>
      <c r="L309" s="147"/>
      <c r="M309" s="147">
        <v>2336598</v>
      </c>
      <c r="N309" s="147">
        <v>37159603.659999996</v>
      </c>
      <c r="O309" s="147">
        <v>21005157.690000001</v>
      </c>
      <c r="P309" s="147">
        <v>13958364.289999999</v>
      </c>
      <c r="Q309" s="147"/>
      <c r="R309" s="147"/>
      <c r="S309" s="147"/>
      <c r="T309" s="147">
        <v>7046793.4000000004</v>
      </c>
      <c r="U309" s="147">
        <v>116555009.08</v>
      </c>
      <c r="V309" s="147">
        <v>73621253.939999998</v>
      </c>
      <c r="W309" s="147">
        <v>42933755.140000001</v>
      </c>
      <c r="X309" s="147">
        <v>89476750.200000003</v>
      </c>
      <c r="Y309" s="147">
        <v>82309318.909999996</v>
      </c>
      <c r="Z309" s="147">
        <v>2336598</v>
      </c>
      <c r="AA309" s="147">
        <v>6627300</v>
      </c>
      <c r="AB309" s="148"/>
      <c r="AC309" s="149"/>
      <c r="AD309" s="149"/>
      <c r="AE309" s="149"/>
      <c r="AF309" s="149"/>
    </row>
    <row r="310" spans="1:32" ht="13.5" hidden="1" customHeight="1" outlineLevel="2" x14ac:dyDescent="0.15">
      <c r="A310" s="145">
        <v>280</v>
      </c>
      <c r="B310" s="146" t="s">
        <v>773</v>
      </c>
      <c r="C310" s="146" t="s">
        <v>774</v>
      </c>
      <c r="D310" s="146" t="s">
        <v>775</v>
      </c>
      <c r="E310" s="146" t="s">
        <v>782</v>
      </c>
      <c r="F310" s="146" t="s">
        <v>783</v>
      </c>
      <c r="G310" s="147">
        <v>91356694.379999995</v>
      </c>
      <c r="H310" s="147">
        <v>65871526.140000001</v>
      </c>
      <c r="I310" s="147">
        <v>25485168.239999998</v>
      </c>
      <c r="J310" s="147"/>
      <c r="K310" s="147"/>
      <c r="L310" s="147"/>
      <c r="M310" s="147">
        <v>1550151</v>
      </c>
      <c r="N310" s="147">
        <v>23935017.239999998</v>
      </c>
      <c r="O310" s="147">
        <v>16304824.460000001</v>
      </c>
      <c r="P310" s="147">
        <v>11756266.84</v>
      </c>
      <c r="Q310" s="147"/>
      <c r="R310" s="147"/>
      <c r="S310" s="147"/>
      <c r="T310" s="147">
        <v>4548557.62</v>
      </c>
      <c r="U310" s="147">
        <v>91821727.379999995</v>
      </c>
      <c r="V310" s="147">
        <v>62494577.020000003</v>
      </c>
      <c r="W310" s="147">
        <v>29327150.359999999</v>
      </c>
      <c r="X310" s="147">
        <v>59360876.219999999</v>
      </c>
      <c r="Y310" s="147">
        <v>54777199.670000002</v>
      </c>
      <c r="Z310" s="147">
        <v>1550151</v>
      </c>
      <c r="AA310" s="147">
        <v>4194400</v>
      </c>
      <c r="AB310" s="148"/>
      <c r="AC310" s="149"/>
      <c r="AD310" s="149"/>
      <c r="AE310" s="149"/>
      <c r="AF310" s="149"/>
    </row>
    <row r="311" spans="1:32" ht="13.5" hidden="1" customHeight="1" outlineLevel="2" x14ac:dyDescent="0.15">
      <c r="A311" s="145">
        <v>281</v>
      </c>
      <c r="B311" s="146" t="s">
        <v>773</v>
      </c>
      <c r="C311" s="146" t="s">
        <v>774</v>
      </c>
      <c r="D311" s="146" t="s">
        <v>775</v>
      </c>
      <c r="E311" s="146" t="s">
        <v>784</v>
      </c>
      <c r="F311" s="146" t="s">
        <v>785</v>
      </c>
      <c r="G311" s="147">
        <v>42124910.640000001</v>
      </c>
      <c r="H311" s="147">
        <v>21276512.079999998</v>
      </c>
      <c r="I311" s="147">
        <v>20848398.559999999</v>
      </c>
      <c r="J311" s="147"/>
      <c r="K311" s="147"/>
      <c r="L311" s="147"/>
      <c r="M311" s="147">
        <v>804105</v>
      </c>
      <c r="N311" s="147">
        <v>20044293.559999999</v>
      </c>
      <c r="O311" s="147">
        <v>7523898.46</v>
      </c>
      <c r="P311" s="147">
        <v>3801370.42</v>
      </c>
      <c r="Q311" s="147"/>
      <c r="R311" s="147"/>
      <c r="S311" s="147"/>
      <c r="T311" s="147">
        <v>3722528.04</v>
      </c>
      <c r="U311" s="147">
        <v>12149564.710000001</v>
      </c>
      <c r="V311" s="147">
        <v>5928401.5</v>
      </c>
      <c r="W311" s="147">
        <v>6221163.21</v>
      </c>
      <c r="X311" s="147">
        <v>30792089.809999999</v>
      </c>
      <c r="Y311" s="147">
        <v>30792089.809999999</v>
      </c>
      <c r="Z311" s="147">
        <v>1604269</v>
      </c>
      <c r="AA311" s="147">
        <v>880100</v>
      </c>
      <c r="AB311" s="148"/>
      <c r="AC311" s="149"/>
      <c r="AD311" s="149"/>
      <c r="AE311" s="149"/>
      <c r="AF311" s="149"/>
    </row>
    <row r="312" spans="1:32" ht="13.5" hidden="1" customHeight="1" outlineLevel="2" x14ac:dyDescent="0.15">
      <c r="A312" s="145">
        <v>282</v>
      </c>
      <c r="B312" s="146" t="s">
        <v>773</v>
      </c>
      <c r="C312" s="146" t="s">
        <v>774</v>
      </c>
      <c r="D312" s="146" t="s">
        <v>775</v>
      </c>
      <c r="E312" s="146" t="s">
        <v>786</v>
      </c>
      <c r="F312" s="146" t="s">
        <v>787</v>
      </c>
      <c r="G312" s="147">
        <v>42181087.600000001</v>
      </c>
      <c r="H312" s="147">
        <v>23733598.710000001</v>
      </c>
      <c r="I312" s="147">
        <v>18447488.890000001</v>
      </c>
      <c r="J312" s="147"/>
      <c r="K312" s="147"/>
      <c r="L312" s="147"/>
      <c r="M312" s="147">
        <v>716142</v>
      </c>
      <c r="N312" s="147">
        <v>17731346.890000001</v>
      </c>
      <c r="O312" s="147">
        <v>7531736.2999999998</v>
      </c>
      <c r="P312" s="147">
        <v>4236897.21</v>
      </c>
      <c r="Q312" s="147"/>
      <c r="R312" s="147"/>
      <c r="S312" s="147"/>
      <c r="T312" s="147">
        <v>3294839.09</v>
      </c>
      <c r="U312" s="147">
        <v>12582404.25</v>
      </c>
      <c r="V312" s="147">
        <v>6901086.0800000001</v>
      </c>
      <c r="W312" s="147">
        <v>5681318.1699999999</v>
      </c>
      <c r="X312" s="147">
        <v>27423646.149999999</v>
      </c>
      <c r="Y312" s="147">
        <v>27423646.149999999</v>
      </c>
      <c r="Z312" s="147">
        <v>1311889</v>
      </c>
      <c r="AA312" s="147">
        <v>1647600</v>
      </c>
      <c r="AB312" s="148"/>
      <c r="AC312" s="149"/>
      <c r="AD312" s="149"/>
      <c r="AE312" s="149"/>
      <c r="AF312" s="149"/>
    </row>
    <row r="313" spans="1:32" ht="13.5" hidden="1" customHeight="1" outlineLevel="2" x14ac:dyDescent="0.15">
      <c r="A313" s="145">
        <v>283</v>
      </c>
      <c r="B313" s="146" t="s">
        <v>773</v>
      </c>
      <c r="C313" s="146" t="s">
        <v>774</v>
      </c>
      <c r="D313" s="146" t="s">
        <v>775</v>
      </c>
      <c r="E313" s="146" t="s">
        <v>788</v>
      </c>
      <c r="F313" s="146" t="s">
        <v>789</v>
      </c>
      <c r="G313" s="147">
        <v>25526269.140000001</v>
      </c>
      <c r="H313" s="147">
        <v>14892487.18</v>
      </c>
      <c r="I313" s="147">
        <v>10633781.960000001</v>
      </c>
      <c r="J313" s="147"/>
      <c r="K313" s="147"/>
      <c r="L313" s="147"/>
      <c r="M313" s="147">
        <v>477737</v>
      </c>
      <c r="N313" s="147">
        <v>10156044.960000001</v>
      </c>
      <c r="O313" s="147">
        <v>4575102.6900000004</v>
      </c>
      <c r="P313" s="147">
        <v>2668713.39</v>
      </c>
      <c r="Q313" s="147"/>
      <c r="R313" s="147"/>
      <c r="S313" s="147"/>
      <c r="T313" s="147">
        <v>1906389.3</v>
      </c>
      <c r="U313" s="147">
        <v>13585031.050000001</v>
      </c>
      <c r="V313" s="147">
        <v>7830934.4299999997</v>
      </c>
      <c r="W313" s="147">
        <v>5754096.6200000001</v>
      </c>
      <c r="X313" s="147">
        <v>18294267.879999999</v>
      </c>
      <c r="Y313" s="147">
        <v>18294267.879999999</v>
      </c>
      <c r="Z313" s="147">
        <v>2717867</v>
      </c>
      <c r="AA313" s="147">
        <v>694500</v>
      </c>
      <c r="AB313" s="148"/>
      <c r="AC313" s="149"/>
      <c r="AD313" s="149"/>
      <c r="AE313" s="149"/>
      <c r="AF313" s="149"/>
    </row>
    <row r="314" spans="1:32" ht="13.5" hidden="1" customHeight="1" outlineLevel="2" x14ac:dyDescent="0.15">
      <c r="A314" s="145">
        <v>284</v>
      </c>
      <c r="B314" s="146" t="s">
        <v>773</v>
      </c>
      <c r="C314" s="146" t="s">
        <v>774</v>
      </c>
      <c r="D314" s="146" t="s">
        <v>775</v>
      </c>
      <c r="E314" s="146" t="s">
        <v>790</v>
      </c>
      <c r="F314" s="146" t="s">
        <v>791</v>
      </c>
      <c r="G314" s="147">
        <v>61947017.619999997</v>
      </c>
      <c r="H314" s="147">
        <v>31395169.300000001</v>
      </c>
      <c r="I314" s="147">
        <v>30551848.32</v>
      </c>
      <c r="J314" s="147"/>
      <c r="K314" s="147"/>
      <c r="L314" s="147"/>
      <c r="M314" s="147">
        <v>1188067</v>
      </c>
      <c r="N314" s="147">
        <v>29363781.32</v>
      </c>
      <c r="O314" s="147">
        <v>11059627.4</v>
      </c>
      <c r="P314" s="147">
        <v>5604136.9699999997</v>
      </c>
      <c r="Q314" s="147"/>
      <c r="R314" s="147"/>
      <c r="S314" s="147"/>
      <c r="T314" s="147">
        <v>5455490.4299999997</v>
      </c>
      <c r="U314" s="147">
        <v>18651287.149999999</v>
      </c>
      <c r="V314" s="147">
        <v>9163271.7300000004</v>
      </c>
      <c r="W314" s="147">
        <v>9488015.4199999999</v>
      </c>
      <c r="X314" s="147">
        <v>45495354.170000002</v>
      </c>
      <c r="Y314" s="147">
        <v>45495354.170000002</v>
      </c>
      <c r="Z314" s="147">
        <v>10082703</v>
      </c>
      <c r="AA314" s="147">
        <v>2125300</v>
      </c>
      <c r="AB314" s="148"/>
      <c r="AC314" s="149"/>
      <c r="AD314" s="149"/>
      <c r="AE314" s="149"/>
      <c r="AF314" s="149"/>
    </row>
    <row r="315" spans="1:32" ht="13.5" hidden="1" customHeight="1" outlineLevel="2" x14ac:dyDescent="0.15">
      <c r="A315" s="145">
        <v>285</v>
      </c>
      <c r="B315" s="146" t="s">
        <v>773</v>
      </c>
      <c r="C315" s="146" t="s">
        <v>774</v>
      </c>
      <c r="D315" s="146" t="s">
        <v>775</v>
      </c>
      <c r="E315" s="146" t="s">
        <v>792</v>
      </c>
      <c r="F315" s="146" t="s">
        <v>793</v>
      </c>
      <c r="G315" s="147">
        <v>26025076.5</v>
      </c>
      <c r="H315" s="147">
        <v>14815137.369999999</v>
      </c>
      <c r="I315" s="147">
        <v>11209939.130000001</v>
      </c>
      <c r="J315" s="147"/>
      <c r="K315" s="147"/>
      <c r="L315" s="147"/>
      <c r="M315" s="147">
        <v>495609</v>
      </c>
      <c r="N315" s="147">
        <v>10714330.130000001</v>
      </c>
      <c r="O315" s="147">
        <v>4667029.4800000004</v>
      </c>
      <c r="P315" s="147">
        <v>2656507.39</v>
      </c>
      <c r="Q315" s="147"/>
      <c r="R315" s="147"/>
      <c r="S315" s="147"/>
      <c r="T315" s="147">
        <v>2010522.09</v>
      </c>
      <c r="U315" s="147">
        <v>13206875.119999999</v>
      </c>
      <c r="V315" s="147">
        <v>7448687.2400000002</v>
      </c>
      <c r="W315" s="147">
        <v>5758187.8799999999</v>
      </c>
      <c r="X315" s="147">
        <v>18978649.100000001</v>
      </c>
      <c r="Y315" s="147">
        <v>18978649.100000001</v>
      </c>
      <c r="Z315" s="147">
        <v>1183607</v>
      </c>
      <c r="AA315" s="147">
        <v>430300</v>
      </c>
      <c r="AB315" s="148"/>
      <c r="AC315" s="149"/>
      <c r="AD315" s="149"/>
      <c r="AE315" s="149"/>
      <c r="AF315" s="149"/>
    </row>
    <row r="316" spans="1:32" ht="13.5" hidden="1" customHeight="1" outlineLevel="2" x14ac:dyDescent="0.15">
      <c r="A316" s="145">
        <v>286</v>
      </c>
      <c r="B316" s="146" t="s">
        <v>773</v>
      </c>
      <c r="C316" s="146" t="s">
        <v>774</v>
      </c>
      <c r="D316" s="146" t="s">
        <v>775</v>
      </c>
      <c r="E316" s="146" t="s">
        <v>794</v>
      </c>
      <c r="F316" s="146" t="s">
        <v>795</v>
      </c>
      <c r="G316" s="147">
        <v>62425876.369999997</v>
      </c>
      <c r="H316" s="147">
        <v>27990671.989999998</v>
      </c>
      <c r="I316" s="147">
        <v>34435204.380000003</v>
      </c>
      <c r="J316" s="147"/>
      <c r="K316" s="147"/>
      <c r="L316" s="147"/>
      <c r="M316" s="147">
        <v>1459349</v>
      </c>
      <c r="N316" s="147">
        <v>32975855.379999999</v>
      </c>
      <c r="O316" s="147">
        <v>11141416.220000001</v>
      </c>
      <c r="P316" s="147">
        <v>4995134.33</v>
      </c>
      <c r="Q316" s="147"/>
      <c r="R316" s="147"/>
      <c r="S316" s="147"/>
      <c r="T316" s="147">
        <v>6146281.8899999997</v>
      </c>
      <c r="U316" s="147">
        <v>27115843.43</v>
      </c>
      <c r="V316" s="147">
        <v>11813604.68</v>
      </c>
      <c r="W316" s="147">
        <v>15302238.75</v>
      </c>
      <c r="X316" s="147">
        <v>55883725.020000003</v>
      </c>
      <c r="Y316" s="147">
        <v>54495721.630000003</v>
      </c>
      <c r="Z316" s="147">
        <v>2093073</v>
      </c>
      <c r="AA316" s="147">
        <v>1696000</v>
      </c>
      <c r="AB316" s="148"/>
      <c r="AC316" s="149"/>
      <c r="AD316" s="149"/>
      <c r="AE316" s="149"/>
      <c r="AF316" s="149"/>
    </row>
    <row r="317" spans="1:32" ht="13.5" hidden="1" customHeight="1" outlineLevel="2" x14ac:dyDescent="0.15">
      <c r="A317" s="145">
        <v>287</v>
      </c>
      <c r="B317" s="146" t="s">
        <v>773</v>
      </c>
      <c r="C317" s="146" t="s">
        <v>774</v>
      </c>
      <c r="D317" s="146" t="s">
        <v>775</v>
      </c>
      <c r="E317" s="146" t="s">
        <v>796</v>
      </c>
      <c r="F317" s="146" t="s">
        <v>797</v>
      </c>
      <c r="G317" s="147">
        <v>28531460.02</v>
      </c>
      <c r="H317" s="147">
        <v>9538055.5899999999</v>
      </c>
      <c r="I317" s="147">
        <v>18993404.43</v>
      </c>
      <c r="J317" s="147"/>
      <c r="K317" s="147"/>
      <c r="L317" s="147"/>
      <c r="M317" s="147">
        <v>677811</v>
      </c>
      <c r="N317" s="147">
        <v>18315593.43</v>
      </c>
      <c r="O317" s="147">
        <v>5092133.0999999996</v>
      </c>
      <c r="P317" s="147">
        <v>1702064.14</v>
      </c>
      <c r="Q317" s="147"/>
      <c r="R317" s="147"/>
      <c r="S317" s="147"/>
      <c r="T317" s="147">
        <v>3390068.96</v>
      </c>
      <c r="U317" s="147">
        <v>5325067.72</v>
      </c>
      <c r="V317" s="147">
        <v>1752736.27</v>
      </c>
      <c r="W317" s="147">
        <v>3572331.45</v>
      </c>
      <c r="X317" s="147">
        <v>25955804.84</v>
      </c>
      <c r="Y317" s="147">
        <v>24876273.489999998</v>
      </c>
      <c r="Z317" s="147">
        <v>8077196</v>
      </c>
      <c r="AA317" s="147">
        <v>508900</v>
      </c>
      <c r="AB317" s="148"/>
      <c r="AC317" s="149"/>
      <c r="AD317" s="149"/>
      <c r="AE317" s="149"/>
      <c r="AF317" s="149"/>
    </row>
    <row r="318" spans="1:32" ht="13.5" hidden="1" customHeight="1" outlineLevel="1" x14ac:dyDescent="0.15">
      <c r="A318" s="151"/>
      <c r="B318" s="152"/>
      <c r="C318" s="153"/>
      <c r="D318" s="154" t="s">
        <v>798</v>
      </c>
      <c r="E318" s="152"/>
      <c r="F318" s="152"/>
      <c r="G318" s="155">
        <v>744994749.13999999</v>
      </c>
      <c r="H318" s="155">
        <v>444531476.22999996</v>
      </c>
      <c r="I318" s="155">
        <v>300463272.91000003</v>
      </c>
      <c r="J318" s="155"/>
      <c r="K318" s="155"/>
      <c r="L318" s="155"/>
      <c r="M318" s="155">
        <v>17599355</v>
      </c>
      <c r="N318" s="155">
        <v>282863917.90999997</v>
      </c>
      <c r="O318" s="155">
        <v>133071509.02</v>
      </c>
      <c r="P318" s="155">
        <v>79393027.050000012</v>
      </c>
      <c r="Q318" s="155"/>
      <c r="R318" s="155"/>
      <c r="S318" s="155"/>
      <c r="T318" s="155">
        <v>53678481.969999999</v>
      </c>
      <c r="U318" s="155">
        <v>815096399.13999999</v>
      </c>
      <c r="V318" s="155">
        <v>495295517.71999997</v>
      </c>
      <c r="W318" s="155">
        <v>319800881.42000002</v>
      </c>
      <c r="X318" s="155">
        <v>673942636.29999995</v>
      </c>
      <c r="Y318" s="155">
        <v>659723993.71999991</v>
      </c>
      <c r="Z318" s="155">
        <v>42539157</v>
      </c>
      <c r="AA318" s="155">
        <v>28589200</v>
      </c>
      <c r="AB318" s="148"/>
      <c r="AC318" s="149"/>
      <c r="AD318" s="149"/>
      <c r="AE318" s="149"/>
      <c r="AF318" s="149"/>
    </row>
    <row r="319" spans="1:32" ht="13.5" hidden="1" customHeight="1" outlineLevel="2" x14ac:dyDescent="0.15">
      <c r="A319" s="156">
        <v>288</v>
      </c>
      <c r="B319" s="157" t="s">
        <v>773</v>
      </c>
      <c r="C319" s="146" t="s">
        <v>799</v>
      </c>
      <c r="D319" s="157" t="s">
        <v>800</v>
      </c>
      <c r="E319" s="157" t="s">
        <v>801</v>
      </c>
      <c r="F319" s="157" t="s">
        <v>802</v>
      </c>
      <c r="G319" s="147">
        <v>105127453.11</v>
      </c>
      <c r="H319" s="147">
        <v>56588981.560000002</v>
      </c>
      <c r="I319" s="147">
        <v>48538471.549999997</v>
      </c>
      <c r="J319" s="147"/>
      <c r="K319" s="147"/>
      <c r="L319" s="147"/>
      <c r="M319" s="147">
        <v>0</v>
      </c>
      <c r="N319" s="147">
        <v>48538471.549999997</v>
      </c>
      <c r="O319" s="147">
        <v>19310684.780000001</v>
      </c>
      <c r="P319" s="147">
        <v>10390632.210000001</v>
      </c>
      <c r="Q319" s="147"/>
      <c r="R319" s="147"/>
      <c r="S319" s="147"/>
      <c r="T319" s="147">
        <v>8920052.5700000003</v>
      </c>
      <c r="U319" s="147">
        <v>325968039.02999997</v>
      </c>
      <c r="V319" s="147">
        <v>161385929.22999999</v>
      </c>
      <c r="W319" s="147">
        <v>164582109.80000001</v>
      </c>
      <c r="X319" s="147">
        <v>222040633.91999999</v>
      </c>
      <c r="Y319" s="147">
        <v>187637904.08000001</v>
      </c>
      <c r="Z319" s="147">
        <v>4952000</v>
      </c>
      <c r="AA319" s="147">
        <v>5368019.7300000004</v>
      </c>
      <c r="AB319" s="148"/>
      <c r="AC319" s="149"/>
      <c r="AD319" s="149"/>
      <c r="AE319" s="149"/>
      <c r="AF319" s="149"/>
    </row>
    <row r="320" spans="1:32" ht="13.5" hidden="1" customHeight="1" outlineLevel="2" x14ac:dyDescent="0.15">
      <c r="A320" s="145">
        <v>289</v>
      </c>
      <c r="B320" s="146" t="s">
        <v>773</v>
      </c>
      <c r="C320" s="146" t="s">
        <v>799</v>
      </c>
      <c r="D320" s="146" t="s">
        <v>800</v>
      </c>
      <c r="E320" s="146" t="s">
        <v>803</v>
      </c>
      <c r="F320" s="146" t="s">
        <v>804</v>
      </c>
      <c r="G320" s="147">
        <v>97740029.769999996</v>
      </c>
      <c r="H320" s="147">
        <v>59582432.82</v>
      </c>
      <c r="I320" s="147">
        <v>38157596.950000003</v>
      </c>
      <c r="J320" s="147"/>
      <c r="K320" s="147"/>
      <c r="L320" s="147"/>
      <c r="M320" s="147">
        <v>0</v>
      </c>
      <c r="N320" s="147">
        <v>38157596.950000003</v>
      </c>
      <c r="O320" s="147">
        <v>17953701.43</v>
      </c>
      <c r="P320" s="147">
        <v>10946194.279999999</v>
      </c>
      <c r="Q320" s="147"/>
      <c r="R320" s="147"/>
      <c r="S320" s="147"/>
      <c r="T320" s="147">
        <v>7007507.1500000004</v>
      </c>
      <c r="U320" s="147">
        <v>113728977.40000001</v>
      </c>
      <c r="V320" s="147">
        <v>64609573.899999999</v>
      </c>
      <c r="W320" s="147">
        <v>49119403.5</v>
      </c>
      <c r="X320" s="147">
        <v>94284507.599999994</v>
      </c>
      <c r="Y320" s="147">
        <v>91244970.659999996</v>
      </c>
      <c r="Z320" s="147">
        <v>200000</v>
      </c>
      <c r="AA320" s="147">
        <v>3243330.68</v>
      </c>
      <c r="AB320" s="148"/>
      <c r="AC320" s="149"/>
      <c r="AD320" s="149"/>
      <c r="AE320" s="149"/>
      <c r="AF320" s="149"/>
    </row>
    <row r="321" spans="1:32" ht="13.5" hidden="1" customHeight="1" outlineLevel="2" x14ac:dyDescent="0.15">
      <c r="A321" s="145">
        <v>290</v>
      </c>
      <c r="B321" s="146" t="s">
        <v>773</v>
      </c>
      <c r="C321" s="146" t="s">
        <v>799</v>
      </c>
      <c r="D321" s="146" t="s">
        <v>800</v>
      </c>
      <c r="E321" s="146" t="s">
        <v>805</v>
      </c>
      <c r="F321" s="146" t="s">
        <v>806</v>
      </c>
      <c r="G321" s="147">
        <v>40525713.109999999</v>
      </c>
      <c r="H321" s="147">
        <v>15426859.67</v>
      </c>
      <c r="I321" s="147">
        <v>25098853.440000001</v>
      </c>
      <c r="J321" s="147"/>
      <c r="K321" s="147"/>
      <c r="L321" s="147"/>
      <c r="M321" s="147">
        <v>0</v>
      </c>
      <c r="N321" s="147">
        <v>25098853.440000001</v>
      </c>
      <c r="O321" s="147">
        <v>7444099.9800000004</v>
      </c>
      <c r="P321" s="147">
        <v>2833040.07</v>
      </c>
      <c r="Q321" s="147"/>
      <c r="R321" s="147"/>
      <c r="S321" s="147"/>
      <c r="T321" s="147">
        <v>4611059.91</v>
      </c>
      <c r="U321" s="147">
        <v>12231451.130000001</v>
      </c>
      <c r="V321" s="147">
        <v>4513734.26</v>
      </c>
      <c r="W321" s="147">
        <v>7717716.8700000001</v>
      </c>
      <c r="X321" s="147">
        <v>37427630.219999999</v>
      </c>
      <c r="Y321" s="147">
        <v>35587712.649999999</v>
      </c>
      <c r="Z321" s="147">
        <v>200000</v>
      </c>
      <c r="AA321" s="147">
        <v>759098.3</v>
      </c>
      <c r="AB321" s="148"/>
      <c r="AC321" s="149"/>
      <c r="AD321" s="149"/>
      <c r="AE321" s="149"/>
      <c r="AF321" s="149"/>
    </row>
    <row r="322" spans="1:32" ht="13.5" hidden="1" customHeight="1" outlineLevel="2" x14ac:dyDescent="0.15">
      <c r="A322" s="145">
        <v>291</v>
      </c>
      <c r="B322" s="146" t="s">
        <v>773</v>
      </c>
      <c r="C322" s="146" t="s">
        <v>799</v>
      </c>
      <c r="D322" s="146" t="s">
        <v>800</v>
      </c>
      <c r="E322" s="146" t="s">
        <v>807</v>
      </c>
      <c r="F322" s="146" t="s">
        <v>808</v>
      </c>
      <c r="G322" s="147">
        <v>17637132.629999999</v>
      </c>
      <c r="H322" s="147">
        <v>8176971.4299999997</v>
      </c>
      <c r="I322" s="147">
        <v>9460161.1999999993</v>
      </c>
      <c r="J322" s="147"/>
      <c r="K322" s="147"/>
      <c r="L322" s="147"/>
      <c r="M322" s="147">
        <v>0</v>
      </c>
      <c r="N322" s="147">
        <v>9460161.1999999993</v>
      </c>
      <c r="O322" s="147">
        <v>3231112.49</v>
      </c>
      <c r="P322" s="147">
        <v>1498060.86</v>
      </c>
      <c r="Q322" s="147"/>
      <c r="R322" s="147"/>
      <c r="S322" s="147"/>
      <c r="T322" s="147">
        <v>1733051.63</v>
      </c>
      <c r="U322" s="147">
        <v>8398953.7899999991</v>
      </c>
      <c r="V322" s="147">
        <v>3736434.71</v>
      </c>
      <c r="W322" s="147">
        <v>4662519.08</v>
      </c>
      <c r="X322" s="147">
        <v>15855731.91</v>
      </c>
      <c r="Y322" s="147">
        <v>15855731.91</v>
      </c>
      <c r="Z322" s="147">
        <v>0</v>
      </c>
      <c r="AA322" s="147">
        <v>268569.45</v>
      </c>
      <c r="AB322" s="148"/>
      <c r="AC322" s="149"/>
      <c r="AD322" s="149"/>
      <c r="AE322" s="149"/>
      <c r="AF322" s="149"/>
    </row>
    <row r="323" spans="1:32" ht="13.5" hidden="1" customHeight="1" outlineLevel="2" x14ac:dyDescent="0.15">
      <c r="A323" s="145">
        <v>292</v>
      </c>
      <c r="B323" s="146" t="s">
        <v>773</v>
      </c>
      <c r="C323" s="146" t="s">
        <v>799</v>
      </c>
      <c r="D323" s="146" t="s">
        <v>800</v>
      </c>
      <c r="E323" s="146" t="s">
        <v>809</v>
      </c>
      <c r="F323" s="146" t="s">
        <v>810</v>
      </c>
      <c r="G323" s="147">
        <v>55413305.420000002</v>
      </c>
      <c r="H323" s="147">
        <v>24365670.239999998</v>
      </c>
      <c r="I323" s="147">
        <v>31047635.18</v>
      </c>
      <c r="J323" s="147"/>
      <c r="K323" s="147"/>
      <c r="L323" s="147"/>
      <c r="M323" s="147">
        <v>0</v>
      </c>
      <c r="N323" s="147">
        <v>31047635.18</v>
      </c>
      <c r="O323" s="147">
        <v>10178776.74</v>
      </c>
      <c r="P323" s="147">
        <v>4474303.8600000003</v>
      </c>
      <c r="Q323" s="147"/>
      <c r="R323" s="147"/>
      <c r="S323" s="147"/>
      <c r="T323" s="147">
        <v>5704472.8799999999</v>
      </c>
      <c r="U323" s="147">
        <v>22680737.629999999</v>
      </c>
      <c r="V323" s="147">
        <v>9731610.9000000004</v>
      </c>
      <c r="W323" s="147">
        <v>12949126.73</v>
      </c>
      <c r="X323" s="147">
        <v>49701234.789999999</v>
      </c>
      <c r="Y323" s="147">
        <v>46442519.649999999</v>
      </c>
      <c r="Z323" s="147">
        <v>5665128</v>
      </c>
      <c r="AA323" s="147">
        <v>898226.55</v>
      </c>
      <c r="AB323" s="148"/>
      <c r="AC323" s="149"/>
      <c r="AD323" s="149"/>
      <c r="AE323" s="149"/>
      <c r="AF323" s="149"/>
    </row>
    <row r="324" spans="1:32" ht="13.5" hidden="1" customHeight="1" outlineLevel="2" x14ac:dyDescent="0.15">
      <c r="A324" s="145">
        <v>293</v>
      </c>
      <c r="B324" s="146" t="s">
        <v>773</v>
      </c>
      <c r="C324" s="146" t="s">
        <v>799</v>
      </c>
      <c r="D324" s="146" t="s">
        <v>800</v>
      </c>
      <c r="E324" s="146" t="s">
        <v>811</v>
      </c>
      <c r="F324" s="146" t="s">
        <v>812</v>
      </c>
      <c r="G324" s="147">
        <v>16903962.420000002</v>
      </c>
      <c r="H324" s="147">
        <v>7946720.0099999998</v>
      </c>
      <c r="I324" s="147">
        <v>8957242.4100000001</v>
      </c>
      <c r="J324" s="147"/>
      <c r="K324" s="147"/>
      <c r="L324" s="147"/>
      <c r="M324" s="147">
        <v>0</v>
      </c>
      <c r="N324" s="147">
        <v>8957242.4100000001</v>
      </c>
      <c r="O324" s="147">
        <v>3102524.78</v>
      </c>
      <c r="P324" s="147">
        <v>1458078.96</v>
      </c>
      <c r="Q324" s="147"/>
      <c r="R324" s="147"/>
      <c r="S324" s="147"/>
      <c r="T324" s="147">
        <v>1644445.82</v>
      </c>
      <c r="U324" s="147">
        <v>7148695.79</v>
      </c>
      <c r="V324" s="147">
        <v>3241159.03</v>
      </c>
      <c r="W324" s="147">
        <v>3907536.76</v>
      </c>
      <c r="X324" s="147">
        <v>14509224.99</v>
      </c>
      <c r="Y324" s="147">
        <v>14509224.99</v>
      </c>
      <c r="Z324" s="147">
        <v>1836586</v>
      </c>
      <c r="AA324" s="147">
        <v>275869.83</v>
      </c>
      <c r="AB324" s="148"/>
      <c r="AC324" s="149"/>
      <c r="AD324" s="149"/>
      <c r="AE324" s="149"/>
      <c r="AF324" s="149"/>
    </row>
    <row r="325" spans="1:32" ht="13.5" hidden="1" customHeight="1" outlineLevel="2" x14ac:dyDescent="0.15">
      <c r="A325" s="145">
        <v>294</v>
      </c>
      <c r="B325" s="146" t="s">
        <v>773</v>
      </c>
      <c r="C325" s="146" t="s">
        <v>799</v>
      </c>
      <c r="D325" s="146" t="s">
        <v>800</v>
      </c>
      <c r="E325" s="146" t="s">
        <v>813</v>
      </c>
      <c r="F325" s="146" t="s">
        <v>814</v>
      </c>
      <c r="G325" s="147">
        <v>79252875.049999997</v>
      </c>
      <c r="H325" s="147">
        <v>41736125.869999997</v>
      </c>
      <c r="I325" s="147">
        <v>37516749.18</v>
      </c>
      <c r="J325" s="147"/>
      <c r="K325" s="147"/>
      <c r="L325" s="147"/>
      <c r="M325" s="147">
        <v>0</v>
      </c>
      <c r="N325" s="147">
        <v>37516749.18</v>
      </c>
      <c r="O325" s="147">
        <v>14557827.119999999</v>
      </c>
      <c r="P325" s="147">
        <v>7668034.2699999996</v>
      </c>
      <c r="Q325" s="147"/>
      <c r="R325" s="147"/>
      <c r="S325" s="147"/>
      <c r="T325" s="147">
        <v>6889792.8499999996</v>
      </c>
      <c r="U325" s="147">
        <v>55185358.149999999</v>
      </c>
      <c r="V325" s="147">
        <v>28129047.859999999</v>
      </c>
      <c r="W325" s="147">
        <v>27056310.289999999</v>
      </c>
      <c r="X325" s="147">
        <v>71462852.319999993</v>
      </c>
      <c r="Y325" s="147">
        <v>63984320.689999998</v>
      </c>
      <c r="Z325" s="147">
        <v>3630000</v>
      </c>
      <c r="AA325" s="147">
        <v>3203319.02</v>
      </c>
      <c r="AB325" s="148"/>
      <c r="AC325" s="149"/>
      <c r="AD325" s="149"/>
      <c r="AE325" s="149"/>
      <c r="AF325" s="149"/>
    </row>
    <row r="326" spans="1:32" ht="13.5" hidden="1" customHeight="1" outlineLevel="2" x14ac:dyDescent="0.15">
      <c r="A326" s="145">
        <v>295</v>
      </c>
      <c r="B326" s="146" t="s">
        <v>773</v>
      </c>
      <c r="C326" s="146" t="s">
        <v>799</v>
      </c>
      <c r="D326" s="146" t="s">
        <v>800</v>
      </c>
      <c r="E326" s="146" t="s">
        <v>815</v>
      </c>
      <c r="F326" s="146" t="s">
        <v>816</v>
      </c>
      <c r="G326" s="147">
        <v>47933549.359999999</v>
      </c>
      <c r="H326" s="147">
        <v>24592668.800000001</v>
      </c>
      <c r="I326" s="147">
        <v>23340880.559999999</v>
      </c>
      <c r="J326" s="147"/>
      <c r="K326" s="147"/>
      <c r="L326" s="147"/>
      <c r="M326" s="147">
        <v>0</v>
      </c>
      <c r="N326" s="147">
        <v>23340880.559999999</v>
      </c>
      <c r="O326" s="147">
        <v>8797804.6600000001</v>
      </c>
      <c r="P326" s="147">
        <v>4515060.29</v>
      </c>
      <c r="Q326" s="147"/>
      <c r="R326" s="147"/>
      <c r="S326" s="147"/>
      <c r="T326" s="147">
        <v>4282744.37</v>
      </c>
      <c r="U326" s="147">
        <v>18810402.98</v>
      </c>
      <c r="V326" s="147">
        <v>9318315.9100000001</v>
      </c>
      <c r="W326" s="147">
        <v>9492087.0700000003</v>
      </c>
      <c r="X326" s="147">
        <v>37115712</v>
      </c>
      <c r="Y326" s="147">
        <v>37115712</v>
      </c>
      <c r="Z326" s="147">
        <v>2080000</v>
      </c>
      <c r="AA326" s="147">
        <v>763310.06</v>
      </c>
      <c r="AB326" s="148"/>
      <c r="AC326" s="149"/>
      <c r="AD326" s="149"/>
      <c r="AE326" s="149"/>
      <c r="AF326" s="149"/>
    </row>
    <row r="327" spans="1:32" ht="13.5" hidden="1" customHeight="1" outlineLevel="2" x14ac:dyDescent="0.15">
      <c r="A327" s="145">
        <v>296</v>
      </c>
      <c r="B327" s="146" t="s">
        <v>773</v>
      </c>
      <c r="C327" s="146" t="s">
        <v>799</v>
      </c>
      <c r="D327" s="146" t="s">
        <v>800</v>
      </c>
      <c r="E327" s="146" t="s">
        <v>817</v>
      </c>
      <c r="F327" s="146" t="s">
        <v>818</v>
      </c>
      <c r="G327" s="147">
        <v>25758038.109999999</v>
      </c>
      <c r="H327" s="147">
        <v>12494088.630000001</v>
      </c>
      <c r="I327" s="147">
        <v>13263949.48</v>
      </c>
      <c r="J327" s="147"/>
      <c r="K327" s="147"/>
      <c r="L327" s="147"/>
      <c r="M327" s="147">
        <v>0</v>
      </c>
      <c r="N327" s="147">
        <v>13263949.48</v>
      </c>
      <c r="O327" s="147">
        <v>4731450.63</v>
      </c>
      <c r="P327" s="147">
        <v>2295231.41</v>
      </c>
      <c r="Q327" s="147"/>
      <c r="R327" s="147"/>
      <c r="S327" s="147"/>
      <c r="T327" s="147">
        <v>2436219.2200000002</v>
      </c>
      <c r="U327" s="147">
        <v>6335203.1600000001</v>
      </c>
      <c r="V327" s="147">
        <v>2975628.96</v>
      </c>
      <c r="W327" s="147">
        <v>3359574.2</v>
      </c>
      <c r="X327" s="147">
        <v>19059742.899999999</v>
      </c>
      <c r="Y327" s="147">
        <v>18430023.289999999</v>
      </c>
      <c r="Z327" s="147">
        <v>200000</v>
      </c>
      <c r="AA327" s="147">
        <v>417805.91</v>
      </c>
      <c r="AB327" s="148"/>
      <c r="AC327" s="149"/>
      <c r="AD327" s="149"/>
      <c r="AE327" s="149"/>
      <c r="AF327" s="149"/>
    </row>
    <row r="328" spans="1:32" ht="13.5" hidden="1" customHeight="1" outlineLevel="2" x14ac:dyDescent="0.15">
      <c r="A328" s="145">
        <v>297</v>
      </c>
      <c r="B328" s="146" t="s">
        <v>773</v>
      </c>
      <c r="C328" s="146" t="s">
        <v>799</v>
      </c>
      <c r="D328" s="146" t="s">
        <v>800</v>
      </c>
      <c r="E328" s="146" t="s">
        <v>819</v>
      </c>
      <c r="F328" s="146" t="s">
        <v>820</v>
      </c>
      <c r="G328" s="147">
        <v>48770486.850000001</v>
      </c>
      <c r="H328" s="147">
        <v>26035125.280000001</v>
      </c>
      <c r="I328" s="147">
        <v>22735361.57</v>
      </c>
      <c r="J328" s="147"/>
      <c r="K328" s="147"/>
      <c r="L328" s="147"/>
      <c r="M328" s="147">
        <v>0</v>
      </c>
      <c r="N328" s="147">
        <v>22735361.57</v>
      </c>
      <c r="O328" s="147">
        <v>8958568.5700000003</v>
      </c>
      <c r="P328" s="147">
        <v>4783880.8099999996</v>
      </c>
      <c r="Q328" s="147"/>
      <c r="R328" s="147"/>
      <c r="S328" s="147"/>
      <c r="T328" s="147">
        <v>4174687.76</v>
      </c>
      <c r="U328" s="147">
        <v>16020759.560000001</v>
      </c>
      <c r="V328" s="147">
        <v>8361016.9100000001</v>
      </c>
      <c r="W328" s="147">
        <v>7659742.6500000004</v>
      </c>
      <c r="X328" s="147">
        <v>34569791.979999997</v>
      </c>
      <c r="Y328" s="147">
        <v>29708200.16</v>
      </c>
      <c r="Z328" s="147">
        <v>3100000</v>
      </c>
      <c r="AA328" s="147">
        <v>1352534.32</v>
      </c>
      <c r="AB328" s="148"/>
      <c r="AC328" s="149"/>
      <c r="AD328" s="149"/>
      <c r="AE328" s="149"/>
      <c r="AF328" s="149"/>
    </row>
    <row r="329" spans="1:32" ht="13.5" hidden="1" customHeight="1" outlineLevel="2" x14ac:dyDescent="0.15">
      <c r="A329" s="145">
        <v>298</v>
      </c>
      <c r="B329" s="146" t="s">
        <v>773</v>
      </c>
      <c r="C329" s="146" t="s">
        <v>799</v>
      </c>
      <c r="D329" s="146" t="s">
        <v>800</v>
      </c>
      <c r="E329" s="146" t="s">
        <v>821</v>
      </c>
      <c r="F329" s="146" t="s">
        <v>822</v>
      </c>
      <c r="G329" s="147">
        <v>52692566.780000001</v>
      </c>
      <c r="H329" s="147">
        <v>17788798.27</v>
      </c>
      <c r="I329" s="147">
        <v>34903768.509999998</v>
      </c>
      <c r="J329" s="147"/>
      <c r="K329" s="147"/>
      <c r="L329" s="147"/>
      <c r="M329" s="147">
        <v>0</v>
      </c>
      <c r="N329" s="147">
        <v>34903768.509999998</v>
      </c>
      <c r="O329" s="147">
        <v>9679008.8300000001</v>
      </c>
      <c r="P329" s="147">
        <v>3267856.66</v>
      </c>
      <c r="Q329" s="147"/>
      <c r="R329" s="147"/>
      <c r="S329" s="147"/>
      <c r="T329" s="147">
        <v>6411152.1699999999</v>
      </c>
      <c r="U329" s="147">
        <v>14393611.789999999</v>
      </c>
      <c r="V329" s="147">
        <v>4735426.07</v>
      </c>
      <c r="W329" s="147">
        <v>9658185.7200000007</v>
      </c>
      <c r="X329" s="147">
        <v>50973106.399999999</v>
      </c>
      <c r="Y329" s="147">
        <v>48093228.630000003</v>
      </c>
      <c r="Z329" s="147">
        <v>350000</v>
      </c>
      <c r="AA329" s="147">
        <v>489967.28</v>
      </c>
      <c r="AB329" s="148"/>
      <c r="AC329" s="149"/>
      <c r="AD329" s="149"/>
      <c r="AE329" s="149"/>
      <c r="AF329" s="149"/>
    </row>
    <row r="330" spans="1:32" ht="13.5" hidden="1" customHeight="1" outlineLevel="2" x14ac:dyDescent="0.15">
      <c r="A330" s="145">
        <v>299</v>
      </c>
      <c r="B330" s="146" t="s">
        <v>773</v>
      </c>
      <c r="C330" s="146" t="s">
        <v>799</v>
      </c>
      <c r="D330" s="146" t="s">
        <v>800</v>
      </c>
      <c r="E330" s="146" t="s">
        <v>823</v>
      </c>
      <c r="F330" s="146" t="s">
        <v>824</v>
      </c>
      <c r="G330" s="147">
        <v>38374039.649999999</v>
      </c>
      <c r="H330" s="147">
        <v>15387621.619999999</v>
      </c>
      <c r="I330" s="147">
        <v>22986418.030000001</v>
      </c>
      <c r="J330" s="147"/>
      <c r="K330" s="147"/>
      <c r="L330" s="147"/>
      <c r="M330" s="147">
        <v>0</v>
      </c>
      <c r="N330" s="147">
        <v>22986418.030000001</v>
      </c>
      <c r="O330" s="147">
        <v>7048862.7000000002</v>
      </c>
      <c r="P330" s="147">
        <v>2826007.3</v>
      </c>
      <c r="Q330" s="147"/>
      <c r="R330" s="147"/>
      <c r="S330" s="147"/>
      <c r="T330" s="147">
        <v>4222855.4000000004</v>
      </c>
      <c r="U330" s="147">
        <v>14431347.76</v>
      </c>
      <c r="V330" s="147">
        <v>5514392.0800000001</v>
      </c>
      <c r="W330" s="147">
        <v>8916955.6799999997</v>
      </c>
      <c r="X330" s="147">
        <v>36126229.109999999</v>
      </c>
      <c r="Y330" s="147">
        <v>35904610.200000003</v>
      </c>
      <c r="Z330" s="147">
        <v>3300000</v>
      </c>
      <c r="AA330" s="147">
        <v>499233.14</v>
      </c>
      <c r="AB330" s="148"/>
      <c r="AC330" s="149"/>
      <c r="AD330" s="149"/>
      <c r="AE330" s="149"/>
      <c r="AF330" s="149"/>
    </row>
    <row r="331" spans="1:32" ht="13.5" hidden="1" customHeight="1" outlineLevel="2" x14ac:dyDescent="0.15">
      <c r="A331" s="145">
        <v>300</v>
      </c>
      <c r="B331" s="146" t="s">
        <v>773</v>
      </c>
      <c r="C331" s="146" t="s">
        <v>799</v>
      </c>
      <c r="D331" s="146" t="s">
        <v>800</v>
      </c>
      <c r="E331" s="146" t="s">
        <v>825</v>
      </c>
      <c r="F331" s="146" t="s">
        <v>826</v>
      </c>
      <c r="G331" s="147">
        <v>26749980.859999999</v>
      </c>
      <c r="H331" s="147">
        <v>8725984.1300000008</v>
      </c>
      <c r="I331" s="147">
        <v>18023996.73</v>
      </c>
      <c r="J331" s="147"/>
      <c r="K331" s="147"/>
      <c r="L331" s="147"/>
      <c r="M331" s="147">
        <v>0</v>
      </c>
      <c r="N331" s="147">
        <v>18023996.73</v>
      </c>
      <c r="O331" s="147">
        <v>4875463.96</v>
      </c>
      <c r="P331" s="147">
        <v>1590803.43</v>
      </c>
      <c r="Q331" s="147"/>
      <c r="R331" s="147"/>
      <c r="S331" s="147"/>
      <c r="T331" s="147">
        <v>3284660.53</v>
      </c>
      <c r="U331" s="147">
        <v>10925497.310000001</v>
      </c>
      <c r="V331" s="147">
        <v>3468337.44</v>
      </c>
      <c r="W331" s="147">
        <v>7457159.8700000001</v>
      </c>
      <c r="X331" s="147">
        <v>28765817.129999999</v>
      </c>
      <c r="Y331" s="147">
        <v>27749298.899999999</v>
      </c>
      <c r="Z331" s="147">
        <v>5862407</v>
      </c>
      <c r="AA331" s="147">
        <v>112734.59</v>
      </c>
      <c r="AB331" s="148"/>
      <c r="AC331" s="149"/>
      <c r="AD331" s="149"/>
      <c r="AE331" s="149"/>
      <c r="AF331" s="149"/>
    </row>
    <row r="332" spans="1:32" ht="13.5" hidden="1" customHeight="1" outlineLevel="2" x14ac:dyDescent="0.15">
      <c r="A332" s="145">
        <v>301</v>
      </c>
      <c r="B332" s="146" t="s">
        <v>773</v>
      </c>
      <c r="C332" s="146" t="s">
        <v>799</v>
      </c>
      <c r="D332" s="146" t="s">
        <v>800</v>
      </c>
      <c r="E332" s="146" t="s">
        <v>827</v>
      </c>
      <c r="F332" s="146" t="s">
        <v>828</v>
      </c>
      <c r="G332" s="147">
        <v>10681272.48</v>
      </c>
      <c r="H332" s="147">
        <v>3424996.78</v>
      </c>
      <c r="I332" s="147">
        <v>7256275.7000000002</v>
      </c>
      <c r="J332" s="147"/>
      <c r="K332" s="147"/>
      <c r="L332" s="147"/>
      <c r="M332" s="147">
        <v>0</v>
      </c>
      <c r="N332" s="147">
        <v>7256275.7000000002</v>
      </c>
      <c r="O332" s="147">
        <v>1954899.44</v>
      </c>
      <c r="P332" s="147">
        <v>626904.06000000006</v>
      </c>
      <c r="Q332" s="147"/>
      <c r="R332" s="147"/>
      <c r="S332" s="147"/>
      <c r="T332" s="147">
        <v>1327995.3799999999</v>
      </c>
      <c r="U332" s="147">
        <v>4505803.4800000004</v>
      </c>
      <c r="V332" s="147">
        <v>1418466.16</v>
      </c>
      <c r="W332" s="147">
        <v>3087337.32</v>
      </c>
      <c r="X332" s="147">
        <v>11671608.4</v>
      </c>
      <c r="Y332" s="147">
        <v>11671608.4</v>
      </c>
      <c r="Z332" s="147">
        <v>0</v>
      </c>
      <c r="AA332" s="147">
        <v>113998.12</v>
      </c>
      <c r="AB332" s="148"/>
      <c r="AC332" s="149"/>
      <c r="AD332" s="149"/>
      <c r="AE332" s="149"/>
      <c r="AF332" s="149"/>
    </row>
    <row r="333" spans="1:32" ht="13.5" hidden="1" customHeight="1" outlineLevel="2" x14ac:dyDescent="0.15">
      <c r="A333" s="145">
        <v>302</v>
      </c>
      <c r="B333" s="146" t="s">
        <v>773</v>
      </c>
      <c r="C333" s="146" t="s">
        <v>799</v>
      </c>
      <c r="D333" s="146" t="s">
        <v>800</v>
      </c>
      <c r="E333" s="146" t="s">
        <v>829</v>
      </c>
      <c r="F333" s="146" t="s">
        <v>830</v>
      </c>
      <c r="G333" s="147">
        <v>35447156.649999999</v>
      </c>
      <c r="H333" s="147">
        <v>14086588.4</v>
      </c>
      <c r="I333" s="147">
        <v>21360568.25</v>
      </c>
      <c r="J333" s="147"/>
      <c r="K333" s="147"/>
      <c r="L333" s="147"/>
      <c r="M333" s="147">
        <v>0</v>
      </c>
      <c r="N333" s="147">
        <v>21360568.25</v>
      </c>
      <c r="O333" s="147">
        <v>6511228.4900000002</v>
      </c>
      <c r="P333" s="147">
        <v>2587967.37</v>
      </c>
      <c r="Q333" s="147"/>
      <c r="R333" s="147"/>
      <c r="S333" s="147"/>
      <c r="T333" s="147">
        <v>3923261.12</v>
      </c>
      <c r="U333" s="147">
        <v>10406842.84</v>
      </c>
      <c r="V333" s="147">
        <v>4062362.23</v>
      </c>
      <c r="W333" s="147">
        <v>6344480.6100000003</v>
      </c>
      <c r="X333" s="147">
        <v>31628309.98</v>
      </c>
      <c r="Y333" s="147">
        <v>31445726.890000001</v>
      </c>
      <c r="Z333" s="147">
        <v>1900000</v>
      </c>
      <c r="AA333" s="147">
        <v>436758.8</v>
      </c>
      <c r="AB333" s="148"/>
      <c r="AC333" s="149"/>
      <c r="AD333" s="149"/>
      <c r="AE333" s="149"/>
      <c r="AF333" s="149"/>
    </row>
    <row r="334" spans="1:32" ht="13.5" hidden="1" customHeight="1" outlineLevel="2" x14ac:dyDescent="0.15">
      <c r="A334" s="145">
        <v>303</v>
      </c>
      <c r="B334" s="146" t="s">
        <v>773</v>
      </c>
      <c r="C334" s="146" t="s">
        <v>799</v>
      </c>
      <c r="D334" s="146" t="s">
        <v>800</v>
      </c>
      <c r="E334" s="146" t="s">
        <v>831</v>
      </c>
      <c r="F334" s="146" t="s">
        <v>832</v>
      </c>
      <c r="G334" s="147">
        <v>27391181.789999999</v>
      </c>
      <c r="H334" s="147">
        <v>8806862.5899999999</v>
      </c>
      <c r="I334" s="147">
        <v>18584319.199999999</v>
      </c>
      <c r="J334" s="147"/>
      <c r="K334" s="147"/>
      <c r="L334" s="147"/>
      <c r="M334" s="147">
        <v>0</v>
      </c>
      <c r="N334" s="147">
        <v>18584319.199999999</v>
      </c>
      <c r="O334" s="147">
        <v>5031440.05</v>
      </c>
      <c r="P334" s="147">
        <v>1617927.41</v>
      </c>
      <c r="Q334" s="147"/>
      <c r="R334" s="147"/>
      <c r="S334" s="147"/>
      <c r="T334" s="147">
        <v>3413512.64</v>
      </c>
      <c r="U334" s="147">
        <v>0</v>
      </c>
      <c r="V334" s="147">
        <v>0</v>
      </c>
      <c r="W334" s="147">
        <v>0</v>
      </c>
      <c r="X334" s="147">
        <v>21997831.84</v>
      </c>
      <c r="Y334" s="147">
        <v>20469587.120000001</v>
      </c>
      <c r="Z334" s="147">
        <v>200000</v>
      </c>
      <c r="AA334" s="147">
        <v>318127.75</v>
      </c>
      <c r="AB334" s="148"/>
      <c r="AC334" s="149"/>
      <c r="AD334" s="149"/>
      <c r="AE334" s="149"/>
      <c r="AF334" s="149"/>
    </row>
    <row r="335" spans="1:32" ht="13.5" hidden="1" customHeight="1" outlineLevel="1" x14ac:dyDescent="0.15">
      <c r="A335" s="151"/>
      <c r="B335" s="152"/>
      <c r="C335" s="153"/>
      <c r="D335" s="154" t="s">
        <v>833</v>
      </c>
      <c r="E335" s="152"/>
      <c r="F335" s="152"/>
      <c r="G335" s="155">
        <v>726398744.04000008</v>
      </c>
      <c r="H335" s="155">
        <v>345166496.0999999</v>
      </c>
      <c r="I335" s="155">
        <v>381232247.93999994</v>
      </c>
      <c r="J335" s="155"/>
      <c r="K335" s="155"/>
      <c r="L335" s="155"/>
      <c r="M335" s="155">
        <v>0</v>
      </c>
      <c r="N335" s="155">
        <v>381232247.93999994</v>
      </c>
      <c r="O335" s="155">
        <v>133367454.64999999</v>
      </c>
      <c r="P335" s="155">
        <v>63379983.25</v>
      </c>
      <c r="Q335" s="155"/>
      <c r="R335" s="155"/>
      <c r="S335" s="155"/>
      <c r="T335" s="155">
        <v>69987471.399999991</v>
      </c>
      <c r="U335" s="155">
        <v>641171681.79999983</v>
      </c>
      <c r="V335" s="155">
        <v>315201435.65000004</v>
      </c>
      <c r="W335" s="155">
        <v>325970246.15000004</v>
      </c>
      <c r="X335" s="155">
        <v>777189965.49000001</v>
      </c>
      <c r="Y335" s="155">
        <v>715850380.22000003</v>
      </c>
      <c r="Z335" s="155">
        <v>33476121</v>
      </c>
      <c r="AA335" s="155">
        <v>18520903.530000005</v>
      </c>
      <c r="AB335" s="148"/>
      <c r="AC335" s="149"/>
      <c r="AD335" s="149"/>
      <c r="AE335" s="149"/>
      <c r="AF335" s="149"/>
    </row>
    <row r="336" spans="1:32" ht="13.5" hidden="1" customHeight="1" outlineLevel="2" x14ac:dyDescent="0.15">
      <c r="A336" s="156">
        <v>304</v>
      </c>
      <c r="B336" s="157" t="s">
        <v>773</v>
      </c>
      <c r="C336" s="146" t="s">
        <v>834</v>
      </c>
      <c r="D336" s="157" t="s">
        <v>835</v>
      </c>
      <c r="E336" s="157" t="s">
        <v>836</v>
      </c>
      <c r="F336" s="157" t="s">
        <v>837</v>
      </c>
      <c r="G336" s="147">
        <v>139804658.77000001</v>
      </c>
      <c r="H336" s="147">
        <v>88666464.069999993</v>
      </c>
      <c r="I336" s="147">
        <v>51138194.700000003</v>
      </c>
      <c r="J336" s="147"/>
      <c r="K336" s="147"/>
      <c r="L336" s="147"/>
      <c r="M336" s="147">
        <v>0</v>
      </c>
      <c r="N336" s="147">
        <v>51138194.700000003</v>
      </c>
      <c r="O336" s="147">
        <v>24181761.440000001</v>
      </c>
      <c r="P336" s="147">
        <v>15340850.630000001</v>
      </c>
      <c r="Q336" s="147"/>
      <c r="R336" s="147"/>
      <c r="S336" s="147"/>
      <c r="T336" s="147">
        <v>8840910.8100000005</v>
      </c>
      <c r="U336" s="147">
        <v>338257289.29000002</v>
      </c>
      <c r="V336" s="147">
        <v>200374642.30000001</v>
      </c>
      <c r="W336" s="147">
        <v>137882646.99000001</v>
      </c>
      <c r="X336" s="147">
        <v>197861752.5</v>
      </c>
      <c r="Y336" s="147">
        <v>197861752.5</v>
      </c>
      <c r="Z336" s="147">
        <v>5028210</v>
      </c>
      <c r="AA336" s="147">
        <v>4770442</v>
      </c>
      <c r="AB336" s="148"/>
      <c r="AC336" s="149"/>
      <c r="AD336" s="149"/>
      <c r="AE336" s="149"/>
      <c r="AF336" s="149"/>
    </row>
    <row r="337" spans="1:32" ht="13.5" hidden="1" customHeight="1" outlineLevel="2" x14ac:dyDescent="0.15">
      <c r="A337" s="145">
        <v>305</v>
      </c>
      <c r="B337" s="146" t="s">
        <v>773</v>
      </c>
      <c r="C337" s="146" t="s">
        <v>834</v>
      </c>
      <c r="D337" s="146" t="s">
        <v>835</v>
      </c>
      <c r="E337" s="146" t="s">
        <v>838</v>
      </c>
      <c r="F337" s="146" t="s">
        <v>839</v>
      </c>
      <c r="G337" s="147">
        <v>130434139.73</v>
      </c>
      <c r="H337" s="147">
        <v>69332080.430000007</v>
      </c>
      <c r="I337" s="147">
        <v>61102059.299999997</v>
      </c>
      <c r="J337" s="147"/>
      <c r="K337" s="147"/>
      <c r="L337" s="147"/>
      <c r="M337" s="147">
        <v>0</v>
      </c>
      <c r="N337" s="147">
        <v>61102059.299999997</v>
      </c>
      <c r="O337" s="147">
        <v>22616499.27</v>
      </c>
      <c r="P337" s="147">
        <v>12021126.390000001</v>
      </c>
      <c r="Q337" s="147"/>
      <c r="R337" s="147"/>
      <c r="S337" s="147"/>
      <c r="T337" s="147">
        <v>10595372.880000001</v>
      </c>
      <c r="U337" s="147">
        <v>106531456.88</v>
      </c>
      <c r="V337" s="147">
        <v>52363438.18</v>
      </c>
      <c r="W337" s="147">
        <v>54168018.700000003</v>
      </c>
      <c r="X337" s="147">
        <v>125865450.88</v>
      </c>
      <c r="Y337" s="147">
        <v>125865450.88</v>
      </c>
      <c r="Z337" s="147">
        <v>4252025</v>
      </c>
      <c r="AA337" s="147">
        <v>2032277</v>
      </c>
      <c r="AB337" s="148"/>
      <c r="AC337" s="149"/>
      <c r="AD337" s="149"/>
      <c r="AE337" s="149"/>
      <c r="AF337" s="149"/>
    </row>
    <row r="338" spans="1:32" ht="13.5" hidden="1" customHeight="1" outlineLevel="2" x14ac:dyDescent="0.15">
      <c r="A338" s="145">
        <v>306</v>
      </c>
      <c r="B338" s="146" t="s">
        <v>773</v>
      </c>
      <c r="C338" s="146" t="s">
        <v>834</v>
      </c>
      <c r="D338" s="146" t="s">
        <v>835</v>
      </c>
      <c r="E338" s="146" t="s">
        <v>840</v>
      </c>
      <c r="F338" s="146" t="s">
        <v>841</v>
      </c>
      <c r="G338" s="147">
        <v>67854806.659999996</v>
      </c>
      <c r="H338" s="147">
        <v>31741043.440000001</v>
      </c>
      <c r="I338" s="147">
        <v>36113763.219999999</v>
      </c>
      <c r="J338" s="147"/>
      <c r="K338" s="147"/>
      <c r="L338" s="147"/>
      <c r="M338" s="147">
        <v>0</v>
      </c>
      <c r="N338" s="147">
        <v>36113763.219999999</v>
      </c>
      <c r="O338" s="147">
        <v>11707282.199999999</v>
      </c>
      <c r="P338" s="147">
        <v>5479577.5099999998</v>
      </c>
      <c r="Q338" s="147"/>
      <c r="R338" s="147"/>
      <c r="S338" s="147"/>
      <c r="T338" s="147">
        <v>6227704.6900000004</v>
      </c>
      <c r="U338" s="147">
        <v>41614699.259999998</v>
      </c>
      <c r="V338" s="147">
        <v>19037875.050000001</v>
      </c>
      <c r="W338" s="147">
        <v>22576824.210000001</v>
      </c>
      <c r="X338" s="147">
        <v>64918292.119999997</v>
      </c>
      <c r="Y338" s="147">
        <v>54069993.670000002</v>
      </c>
      <c r="Z338" s="147">
        <v>1026110</v>
      </c>
      <c r="AA338" s="147">
        <v>2204594</v>
      </c>
      <c r="AB338" s="148"/>
      <c r="AC338" s="149"/>
      <c r="AD338" s="149"/>
      <c r="AE338" s="149"/>
      <c r="AF338" s="149"/>
    </row>
    <row r="339" spans="1:32" ht="13.5" hidden="1" customHeight="1" outlineLevel="2" x14ac:dyDescent="0.15">
      <c r="A339" s="145">
        <v>307</v>
      </c>
      <c r="B339" s="146" t="s">
        <v>773</v>
      </c>
      <c r="C339" s="146" t="s">
        <v>834</v>
      </c>
      <c r="D339" s="146" t="s">
        <v>835</v>
      </c>
      <c r="E339" s="146" t="s">
        <v>842</v>
      </c>
      <c r="F339" s="146" t="s">
        <v>843</v>
      </c>
      <c r="G339" s="147">
        <v>77307200.890000001</v>
      </c>
      <c r="H339" s="147">
        <v>31776164.27</v>
      </c>
      <c r="I339" s="147">
        <v>45531036.619999997</v>
      </c>
      <c r="J339" s="147"/>
      <c r="K339" s="147"/>
      <c r="L339" s="147"/>
      <c r="M339" s="147">
        <v>0</v>
      </c>
      <c r="N339" s="147">
        <v>45531036.619999997</v>
      </c>
      <c r="O339" s="147">
        <v>13338144.51</v>
      </c>
      <c r="P339" s="147">
        <v>5483087.3200000003</v>
      </c>
      <c r="Q339" s="147"/>
      <c r="R339" s="147"/>
      <c r="S339" s="147"/>
      <c r="T339" s="147">
        <v>7855057.1900000004</v>
      </c>
      <c r="U339" s="147">
        <v>35486616.969999999</v>
      </c>
      <c r="V339" s="147">
        <v>14225136.41</v>
      </c>
      <c r="W339" s="147">
        <v>21261480.559999999</v>
      </c>
      <c r="X339" s="147">
        <v>74647574.370000005</v>
      </c>
      <c r="Y339" s="147">
        <v>66930192</v>
      </c>
      <c r="Z339" s="147">
        <v>1831897</v>
      </c>
      <c r="AA339" s="147">
        <v>1670607</v>
      </c>
      <c r="AB339" s="148"/>
      <c r="AC339" s="149"/>
      <c r="AD339" s="149"/>
      <c r="AE339" s="149"/>
      <c r="AF339" s="149"/>
    </row>
    <row r="340" spans="1:32" ht="13.5" hidden="1" customHeight="1" outlineLevel="2" x14ac:dyDescent="0.15">
      <c r="A340" s="145">
        <v>308</v>
      </c>
      <c r="B340" s="146" t="s">
        <v>773</v>
      </c>
      <c r="C340" s="146" t="s">
        <v>834</v>
      </c>
      <c r="D340" s="146" t="s">
        <v>835</v>
      </c>
      <c r="E340" s="146" t="s">
        <v>844</v>
      </c>
      <c r="F340" s="146" t="s">
        <v>845</v>
      </c>
      <c r="G340" s="147">
        <v>64797794.009999998</v>
      </c>
      <c r="H340" s="147">
        <v>32957718.149999999</v>
      </c>
      <c r="I340" s="147">
        <v>31840075.859999999</v>
      </c>
      <c r="J340" s="147"/>
      <c r="K340" s="147"/>
      <c r="L340" s="147"/>
      <c r="M340" s="147">
        <v>0</v>
      </c>
      <c r="N340" s="147">
        <v>31840075.859999999</v>
      </c>
      <c r="O340" s="147">
        <v>11179842.630000001</v>
      </c>
      <c r="P340" s="147">
        <v>5687679.8300000001</v>
      </c>
      <c r="Q340" s="147"/>
      <c r="R340" s="147"/>
      <c r="S340" s="147"/>
      <c r="T340" s="147">
        <v>5492162.7999999998</v>
      </c>
      <c r="U340" s="147">
        <v>22294513.59</v>
      </c>
      <c r="V340" s="147">
        <v>11072083.02</v>
      </c>
      <c r="W340" s="147">
        <v>11222430.57</v>
      </c>
      <c r="X340" s="147">
        <v>48554669.229999997</v>
      </c>
      <c r="Y340" s="147">
        <v>48312490.390000001</v>
      </c>
      <c r="Z340" s="147">
        <v>3361353</v>
      </c>
      <c r="AA340" s="147">
        <v>1188732</v>
      </c>
      <c r="AB340" s="148"/>
      <c r="AC340" s="149"/>
      <c r="AD340" s="149"/>
      <c r="AE340" s="149"/>
      <c r="AF340" s="149"/>
    </row>
    <row r="341" spans="1:32" ht="13.5" hidden="1" customHeight="1" outlineLevel="2" x14ac:dyDescent="0.15">
      <c r="A341" s="145">
        <v>309</v>
      </c>
      <c r="B341" s="146" t="s">
        <v>773</v>
      </c>
      <c r="C341" s="146" t="s">
        <v>834</v>
      </c>
      <c r="D341" s="146" t="s">
        <v>835</v>
      </c>
      <c r="E341" s="146" t="s">
        <v>846</v>
      </c>
      <c r="F341" s="146" t="s">
        <v>847</v>
      </c>
      <c r="G341" s="147">
        <v>57448605.670000002</v>
      </c>
      <c r="H341" s="147">
        <v>29475659.699999999</v>
      </c>
      <c r="I341" s="147">
        <v>27972945.969999999</v>
      </c>
      <c r="J341" s="147"/>
      <c r="K341" s="147"/>
      <c r="L341" s="147"/>
      <c r="M341" s="147">
        <v>0</v>
      </c>
      <c r="N341" s="147">
        <v>27972945.969999999</v>
      </c>
      <c r="O341" s="147">
        <v>9911855.5</v>
      </c>
      <c r="P341" s="147">
        <v>5085556.26</v>
      </c>
      <c r="Q341" s="147"/>
      <c r="R341" s="147"/>
      <c r="S341" s="147"/>
      <c r="T341" s="147">
        <v>4826299.24</v>
      </c>
      <c r="U341" s="147">
        <v>24491240.559999999</v>
      </c>
      <c r="V341" s="147">
        <v>12181029.039999999</v>
      </c>
      <c r="W341" s="147">
        <v>12310211.52</v>
      </c>
      <c r="X341" s="147">
        <v>45109456.729999997</v>
      </c>
      <c r="Y341" s="147">
        <v>44867098.460000001</v>
      </c>
      <c r="Z341" s="147">
        <v>818386</v>
      </c>
      <c r="AA341" s="147">
        <v>1606815</v>
      </c>
      <c r="AB341" s="148"/>
      <c r="AC341" s="149"/>
      <c r="AD341" s="149"/>
      <c r="AE341" s="149"/>
      <c r="AF341" s="149"/>
    </row>
    <row r="342" spans="1:32" ht="13.5" hidden="1" customHeight="1" outlineLevel="2" x14ac:dyDescent="0.15">
      <c r="A342" s="145">
        <v>310</v>
      </c>
      <c r="B342" s="146" t="s">
        <v>773</v>
      </c>
      <c r="C342" s="146" t="s">
        <v>834</v>
      </c>
      <c r="D342" s="146" t="s">
        <v>835</v>
      </c>
      <c r="E342" s="146" t="s">
        <v>848</v>
      </c>
      <c r="F342" s="146" t="s">
        <v>849</v>
      </c>
      <c r="G342" s="147">
        <v>51656285.460000001</v>
      </c>
      <c r="H342" s="147">
        <v>25485870.77</v>
      </c>
      <c r="I342" s="147">
        <v>26170414.690000001</v>
      </c>
      <c r="J342" s="147"/>
      <c r="K342" s="147"/>
      <c r="L342" s="147"/>
      <c r="M342" s="147">
        <v>0</v>
      </c>
      <c r="N342" s="147">
        <v>26170414.690000001</v>
      </c>
      <c r="O342" s="147">
        <v>8912481.5299999993</v>
      </c>
      <c r="P342" s="147">
        <v>4398270.84</v>
      </c>
      <c r="Q342" s="147"/>
      <c r="R342" s="147"/>
      <c r="S342" s="147"/>
      <c r="T342" s="147">
        <v>4514210.6900000004</v>
      </c>
      <c r="U342" s="147">
        <v>21408060.66</v>
      </c>
      <c r="V342" s="147">
        <v>10282715.390000001</v>
      </c>
      <c r="W342" s="147">
        <v>11125345.27</v>
      </c>
      <c r="X342" s="147">
        <v>41809970.649999999</v>
      </c>
      <c r="Y342" s="147">
        <v>37959063.409999996</v>
      </c>
      <c r="Z342" s="147">
        <v>1011427</v>
      </c>
      <c r="AA342" s="147">
        <v>1090122</v>
      </c>
      <c r="AB342" s="148"/>
      <c r="AC342" s="149"/>
      <c r="AD342" s="149"/>
      <c r="AE342" s="149"/>
      <c r="AF342" s="149"/>
    </row>
    <row r="343" spans="1:32" ht="13.5" hidden="1" customHeight="1" outlineLevel="2" x14ac:dyDescent="0.15">
      <c r="A343" s="145">
        <v>311</v>
      </c>
      <c r="B343" s="146" t="s">
        <v>773</v>
      </c>
      <c r="C343" s="146" t="s">
        <v>834</v>
      </c>
      <c r="D343" s="146" t="s">
        <v>835</v>
      </c>
      <c r="E343" s="146" t="s">
        <v>850</v>
      </c>
      <c r="F343" s="146" t="s">
        <v>851</v>
      </c>
      <c r="G343" s="147">
        <v>51917688.640000001</v>
      </c>
      <c r="H343" s="147">
        <v>25223054.57</v>
      </c>
      <c r="I343" s="147">
        <v>26694634.07</v>
      </c>
      <c r="J343" s="147"/>
      <c r="K343" s="147"/>
      <c r="L343" s="147"/>
      <c r="M343" s="147">
        <v>0</v>
      </c>
      <c r="N343" s="147">
        <v>26694634.07</v>
      </c>
      <c r="O343" s="147">
        <v>8959423.3300000001</v>
      </c>
      <c r="P343" s="147">
        <v>4353137.7699999996</v>
      </c>
      <c r="Q343" s="147"/>
      <c r="R343" s="147"/>
      <c r="S343" s="147"/>
      <c r="T343" s="147">
        <v>4606285.5599999996</v>
      </c>
      <c r="U343" s="147">
        <v>20383178.940000001</v>
      </c>
      <c r="V343" s="147">
        <v>9712054.6600000001</v>
      </c>
      <c r="W343" s="147">
        <v>10671124.279999999</v>
      </c>
      <c r="X343" s="147">
        <v>41972043.909999996</v>
      </c>
      <c r="Y343" s="147">
        <v>41972043.909999996</v>
      </c>
      <c r="Z343" s="147">
        <v>2711932</v>
      </c>
      <c r="AA343" s="147">
        <v>2355405</v>
      </c>
      <c r="AB343" s="148"/>
      <c r="AC343" s="149"/>
      <c r="AD343" s="149"/>
      <c r="AE343" s="149"/>
      <c r="AF343" s="149"/>
    </row>
    <row r="344" spans="1:32" ht="13.5" hidden="1" customHeight="1" outlineLevel="2" x14ac:dyDescent="0.15">
      <c r="A344" s="145">
        <v>312</v>
      </c>
      <c r="B344" s="146" t="s">
        <v>773</v>
      </c>
      <c r="C344" s="146" t="s">
        <v>834</v>
      </c>
      <c r="D344" s="146" t="s">
        <v>835</v>
      </c>
      <c r="E344" s="146" t="s">
        <v>852</v>
      </c>
      <c r="F344" s="146" t="s">
        <v>853</v>
      </c>
      <c r="G344" s="147">
        <v>99117422.430000007</v>
      </c>
      <c r="H344" s="147">
        <v>44315291.789999999</v>
      </c>
      <c r="I344" s="147">
        <v>54802130.640000001</v>
      </c>
      <c r="J344" s="147"/>
      <c r="K344" s="147"/>
      <c r="L344" s="147"/>
      <c r="M344" s="147">
        <v>0</v>
      </c>
      <c r="N344" s="147">
        <v>54802130.640000001</v>
      </c>
      <c r="O344" s="147">
        <v>17101156.010000002</v>
      </c>
      <c r="P344" s="147">
        <v>7645762.5700000003</v>
      </c>
      <c r="Q344" s="147"/>
      <c r="R344" s="147"/>
      <c r="S344" s="147"/>
      <c r="T344" s="147">
        <v>9455393.4399999995</v>
      </c>
      <c r="U344" s="147">
        <v>53477326.420000002</v>
      </c>
      <c r="V344" s="147">
        <v>23366655.640000001</v>
      </c>
      <c r="W344" s="147">
        <v>30110670.780000001</v>
      </c>
      <c r="X344" s="147">
        <v>94368194.859999999</v>
      </c>
      <c r="Y344" s="147">
        <v>88422738.340000004</v>
      </c>
      <c r="Z344" s="147">
        <v>20329968</v>
      </c>
      <c r="AA344" s="147">
        <v>1859773</v>
      </c>
      <c r="AB344" s="148"/>
      <c r="AC344" s="149"/>
      <c r="AD344" s="149"/>
      <c r="AE344" s="149"/>
      <c r="AF344" s="149"/>
    </row>
    <row r="345" spans="1:32" ht="13.5" hidden="1" customHeight="1" outlineLevel="2" x14ac:dyDescent="0.15">
      <c r="A345" s="145">
        <v>313</v>
      </c>
      <c r="B345" s="146" t="s">
        <v>773</v>
      </c>
      <c r="C345" s="146" t="s">
        <v>834</v>
      </c>
      <c r="D345" s="146" t="s">
        <v>835</v>
      </c>
      <c r="E345" s="146" t="s">
        <v>854</v>
      </c>
      <c r="F345" s="146" t="s">
        <v>855</v>
      </c>
      <c r="G345" s="147">
        <v>41480959.439999998</v>
      </c>
      <c r="H345" s="147">
        <v>15158510.800000001</v>
      </c>
      <c r="I345" s="147">
        <v>26322448.640000001</v>
      </c>
      <c r="J345" s="147"/>
      <c r="K345" s="147"/>
      <c r="L345" s="147"/>
      <c r="M345" s="147">
        <v>0</v>
      </c>
      <c r="N345" s="147">
        <v>26322448.640000001</v>
      </c>
      <c r="O345" s="147">
        <v>7156888.6900000004</v>
      </c>
      <c r="P345" s="147">
        <v>2615036.46</v>
      </c>
      <c r="Q345" s="147"/>
      <c r="R345" s="147"/>
      <c r="S345" s="147"/>
      <c r="T345" s="147">
        <v>4541852.2300000004</v>
      </c>
      <c r="U345" s="147">
        <v>17703126.18</v>
      </c>
      <c r="V345" s="147">
        <v>6394996.7400000002</v>
      </c>
      <c r="W345" s="147">
        <v>11308129.439999999</v>
      </c>
      <c r="X345" s="147">
        <v>42172430.310000002</v>
      </c>
      <c r="Y345" s="147">
        <v>41188073.75</v>
      </c>
      <c r="Z345" s="147">
        <v>537234</v>
      </c>
      <c r="AA345" s="147">
        <v>904622.44</v>
      </c>
      <c r="AB345" s="148"/>
      <c r="AC345" s="149"/>
      <c r="AD345" s="149"/>
      <c r="AE345" s="149"/>
      <c r="AF345" s="149"/>
    </row>
    <row r="346" spans="1:32" ht="13.5" hidden="1" customHeight="1" outlineLevel="1" x14ac:dyDescent="0.15">
      <c r="A346" s="151"/>
      <c r="B346" s="152"/>
      <c r="C346" s="153"/>
      <c r="D346" s="154" t="s">
        <v>856</v>
      </c>
      <c r="E346" s="152"/>
      <c r="F346" s="152"/>
      <c r="G346" s="155">
        <v>781819561.70000005</v>
      </c>
      <c r="H346" s="155">
        <v>394131857.99000001</v>
      </c>
      <c r="I346" s="155">
        <v>387687703.70999998</v>
      </c>
      <c r="J346" s="155"/>
      <c r="K346" s="155"/>
      <c r="L346" s="155"/>
      <c r="M346" s="155">
        <v>0</v>
      </c>
      <c r="N346" s="155">
        <v>387687703.70999998</v>
      </c>
      <c r="O346" s="155">
        <v>135065335.11000001</v>
      </c>
      <c r="P346" s="155">
        <v>68110085.579999998</v>
      </c>
      <c r="Q346" s="155"/>
      <c r="R346" s="155"/>
      <c r="S346" s="155"/>
      <c r="T346" s="155">
        <v>66955249.530000001</v>
      </c>
      <c r="U346" s="155">
        <v>681647508.74999988</v>
      </c>
      <c r="V346" s="155">
        <v>359010626.43000007</v>
      </c>
      <c r="W346" s="155">
        <v>322636882.31999999</v>
      </c>
      <c r="X346" s="155">
        <v>777279835.55999994</v>
      </c>
      <c r="Y346" s="155">
        <v>747448897.30999994</v>
      </c>
      <c r="Z346" s="155">
        <v>40908542</v>
      </c>
      <c r="AA346" s="155">
        <v>19683389.440000001</v>
      </c>
      <c r="AB346" s="148"/>
      <c r="AC346" s="149"/>
      <c r="AD346" s="149"/>
      <c r="AE346" s="149"/>
      <c r="AF346" s="149"/>
    </row>
    <row r="347" spans="1:32" ht="13.5" hidden="1" customHeight="1" outlineLevel="2" x14ac:dyDescent="0.15">
      <c r="A347" s="156">
        <v>314</v>
      </c>
      <c r="B347" s="157" t="s">
        <v>773</v>
      </c>
      <c r="C347" s="146" t="s">
        <v>857</v>
      </c>
      <c r="D347" s="157" t="s">
        <v>858</v>
      </c>
      <c r="E347" s="157" t="s">
        <v>859</v>
      </c>
      <c r="F347" s="157" t="s">
        <v>860</v>
      </c>
      <c r="G347" s="147">
        <v>189256710.65000001</v>
      </c>
      <c r="H347" s="147">
        <v>100961444.16</v>
      </c>
      <c r="I347" s="147">
        <v>88295266.489999995</v>
      </c>
      <c r="J347" s="147"/>
      <c r="K347" s="147"/>
      <c r="L347" s="147"/>
      <c r="M347" s="147">
        <v>0</v>
      </c>
      <c r="N347" s="147">
        <v>88295266.489999995</v>
      </c>
      <c r="O347" s="147">
        <v>34607036.450000003</v>
      </c>
      <c r="P347" s="147">
        <v>18452300.079999998</v>
      </c>
      <c r="Q347" s="147"/>
      <c r="R347" s="147"/>
      <c r="S347" s="147"/>
      <c r="T347" s="147">
        <v>16154736.369999999</v>
      </c>
      <c r="U347" s="147">
        <v>487488678.04000002</v>
      </c>
      <c r="V347" s="147">
        <v>231390439.75999999</v>
      </c>
      <c r="W347" s="147">
        <v>256098238.28</v>
      </c>
      <c r="X347" s="147">
        <v>360548241.13999999</v>
      </c>
      <c r="Y347" s="147">
        <v>360548241.13999999</v>
      </c>
      <c r="Z347" s="147">
        <v>10600000</v>
      </c>
      <c r="AA347" s="147">
        <v>10148460.470000001</v>
      </c>
      <c r="AB347" s="148"/>
      <c r="AC347" s="149"/>
      <c r="AD347" s="149"/>
      <c r="AE347" s="149"/>
      <c r="AF347" s="149"/>
    </row>
    <row r="348" spans="1:32" ht="13.5" hidden="1" customHeight="1" outlineLevel="2" x14ac:dyDescent="0.15">
      <c r="A348" s="145">
        <v>315</v>
      </c>
      <c r="B348" s="146" t="s">
        <v>773</v>
      </c>
      <c r="C348" s="146" t="s">
        <v>857</v>
      </c>
      <c r="D348" s="146" t="s">
        <v>858</v>
      </c>
      <c r="E348" s="146" t="s">
        <v>861</v>
      </c>
      <c r="F348" s="146" t="s">
        <v>862</v>
      </c>
      <c r="G348" s="147">
        <v>94699511.159999996</v>
      </c>
      <c r="H348" s="147">
        <v>38759358.770000003</v>
      </c>
      <c r="I348" s="147">
        <v>55940152.390000001</v>
      </c>
      <c r="J348" s="147"/>
      <c r="K348" s="147"/>
      <c r="L348" s="147"/>
      <c r="M348" s="147">
        <v>0</v>
      </c>
      <c r="N348" s="147">
        <v>55940152.390000001</v>
      </c>
      <c r="O348" s="147">
        <v>17318372.030000001</v>
      </c>
      <c r="P348" s="147">
        <v>7086349.9400000004</v>
      </c>
      <c r="Q348" s="147"/>
      <c r="R348" s="147"/>
      <c r="S348" s="147"/>
      <c r="T348" s="147">
        <v>10232022.09</v>
      </c>
      <c r="U348" s="147">
        <v>37441298.899999999</v>
      </c>
      <c r="V348" s="147">
        <v>14877084.289999999</v>
      </c>
      <c r="W348" s="147">
        <v>22564214.609999999</v>
      </c>
      <c r="X348" s="147">
        <v>88736389.090000004</v>
      </c>
      <c r="Y348" s="147">
        <v>88736389.090000004</v>
      </c>
      <c r="Z348" s="147">
        <v>1500000</v>
      </c>
      <c r="AA348" s="147">
        <v>3155229.91</v>
      </c>
      <c r="AB348" s="148"/>
      <c r="AC348" s="149"/>
      <c r="AD348" s="149"/>
      <c r="AE348" s="149"/>
      <c r="AF348" s="149"/>
    </row>
    <row r="349" spans="1:32" ht="13.5" hidden="1" customHeight="1" outlineLevel="2" x14ac:dyDescent="0.15">
      <c r="A349" s="145">
        <v>316</v>
      </c>
      <c r="B349" s="146" t="s">
        <v>773</v>
      </c>
      <c r="C349" s="146" t="s">
        <v>857</v>
      </c>
      <c r="D349" s="146" t="s">
        <v>858</v>
      </c>
      <c r="E349" s="146" t="s">
        <v>863</v>
      </c>
      <c r="F349" s="146" t="s">
        <v>864</v>
      </c>
      <c r="G349" s="147">
        <v>48882717.770000003</v>
      </c>
      <c r="H349" s="147">
        <v>21529493.27</v>
      </c>
      <c r="I349" s="147">
        <v>27353224.5</v>
      </c>
      <c r="J349" s="147"/>
      <c r="K349" s="147"/>
      <c r="L349" s="147"/>
      <c r="M349" s="147">
        <v>0</v>
      </c>
      <c r="N349" s="147">
        <v>27353224.5</v>
      </c>
      <c r="O349" s="147">
        <v>8942115.5500000007</v>
      </c>
      <c r="P349" s="147">
        <v>3937873.13</v>
      </c>
      <c r="Q349" s="147"/>
      <c r="R349" s="147"/>
      <c r="S349" s="147"/>
      <c r="T349" s="147">
        <v>5004242.42</v>
      </c>
      <c r="U349" s="147">
        <v>19028399.07</v>
      </c>
      <c r="V349" s="147">
        <v>7989499.5999999996</v>
      </c>
      <c r="W349" s="147">
        <v>11038899.470000001</v>
      </c>
      <c r="X349" s="147">
        <v>43396366.390000001</v>
      </c>
      <c r="Y349" s="147">
        <v>38247680.369999997</v>
      </c>
      <c r="Z349" s="147">
        <v>3721257</v>
      </c>
      <c r="AA349" s="147">
        <v>2284101.86</v>
      </c>
      <c r="AB349" s="148"/>
      <c r="AC349" s="149"/>
      <c r="AD349" s="149"/>
      <c r="AE349" s="149"/>
      <c r="AF349" s="149"/>
    </row>
    <row r="350" spans="1:32" ht="13.5" hidden="1" customHeight="1" outlineLevel="2" x14ac:dyDescent="0.15">
      <c r="A350" s="145">
        <v>317</v>
      </c>
      <c r="B350" s="146" t="s">
        <v>773</v>
      </c>
      <c r="C350" s="146" t="s">
        <v>857</v>
      </c>
      <c r="D350" s="146" t="s">
        <v>858</v>
      </c>
      <c r="E350" s="146" t="s">
        <v>865</v>
      </c>
      <c r="F350" s="146" t="s">
        <v>866</v>
      </c>
      <c r="G350" s="147">
        <v>44217355.240000002</v>
      </c>
      <c r="H350" s="147">
        <v>28629999.609999999</v>
      </c>
      <c r="I350" s="147">
        <v>15587355.630000001</v>
      </c>
      <c r="J350" s="147"/>
      <c r="K350" s="147"/>
      <c r="L350" s="147"/>
      <c r="M350" s="147">
        <v>0</v>
      </c>
      <c r="N350" s="147">
        <v>15587355.630000001</v>
      </c>
      <c r="O350" s="147">
        <v>8088464.6699999999</v>
      </c>
      <c r="P350" s="147">
        <v>5237562.74</v>
      </c>
      <c r="Q350" s="147"/>
      <c r="R350" s="147"/>
      <c r="S350" s="147"/>
      <c r="T350" s="147">
        <v>2850901.93</v>
      </c>
      <c r="U350" s="147">
        <v>14490075.98</v>
      </c>
      <c r="V350" s="147">
        <v>9204499.6500000004</v>
      </c>
      <c r="W350" s="147">
        <v>5285576.33</v>
      </c>
      <c r="X350" s="147">
        <v>23723833.890000001</v>
      </c>
      <c r="Y350" s="147">
        <v>23130652.600000001</v>
      </c>
      <c r="Z350" s="147">
        <v>8140362</v>
      </c>
      <c r="AA350" s="147">
        <v>1591531.05</v>
      </c>
      <c r="AB350" s="148"/>
      <c r="AC350" s="149"/>
      <c r="AD350" s="149"/>
      <c r="AE350" s="149"/>
      <c r="AF350" s="149"/>
    </row>
    <row r="351" spans="1:32" ht="13.5" hidden="1" customHeight="1" outlineLevel="2" x14ac:dyDescent="0.15">
      <c r="A351" s="145">
        <v>318</v>
      </c>
      <c r="B351" s="146" t="s">
        <v>773</v>
      </c>
      <c r="C351" s="146" t="s">
        <v>857</v>
      </c>
      <c r="D351" s="146" t="s">
        <v>858</v>
      </c>
      <c r="E351" s="146" t="s">
        <v>867</v>
      </c>
      <c r="F351" s="146" t="s">
        <v>868</v>
      </c>
      <c r="G351" s="147">
        <v>42178591.07</v>
      </c>
      <c r="H351" s="147">
        <v>22603828.199999999</v>
      </c>
      <c r="I351" s="147">
        <v>19574762.870000001</v>
      </c>
      <c r="J351" s="147"/>
      <c r="K351" s="147"/>
      <c r="L351" s="147"/>
      <c r="M351" s="147">
        <v>0</v>
      </c>
      <c r="N351" s="147">
        <v>19574762.870000001</v>
      </c>
      <c r="O351" s="147">
        <v>7714473.4199999999</v>
      </c>
      <c r="P351" s="147">
        <v>4134727.14</v>
      </c>
      <c r="Q351" s="147"/>
      <c r="R351" s="147"/>
      <c r="S351" s="147"/>
      <c r="T351" s="147">
        <v>3579746.28</v>
      </c>
      <c r="U351" s="147">
        <v>11215911.84</v>
      </c>
      <c r="V351" s="147">
        <v>5921216.6600000001</v>
      </c>
      <c r="W351" s="147">
        <v>5294695.18</v>
      </c>
      <c r="X351" s="147">
        <v>28449204.329999998</v>
      </c>
      <c r="Y351" s="147">
        <v>28449204.329999998</v>
      </c>
      <c r="Z351" s="147">
        <v>1500000</v>
      </c>
      <c r="AA351" s="147">
        <v>1086827.55</v>
      </c>
      <c r="AB351" s="148"/>
      <c r="AC351" s="149"/>
      <c r="AD351" s="149"/>
      <c r="AE351" s="149"/>
      <c r="AF351" s="149"/>
    </row>
    <row r="352" spans="1:32" ht="13.5" hidden="1" customHeight="1" outlineLevel="2" x14ac:dyDescent="0.15">
      <c r="A352" s="145">
        <v>319</v>
      </c>
      <c r="B352" s="146" t="s">
        <v>773</v>
      </c>
      <c r="C352" s="146" t="s">
        <v>857</v>
      </c>
      <c r="D352" s="146" t="s">
        <v>858</v>
      </c>
      <c r="E352" s="146" t="s">
        <v>869</v>
      </c>
      <c r="F352" s="146" t="s">
        <v>870</v>
      </c>
      <c r="G352" s="147">
        <v>58438225.219999999</v>
      </c>
      <c r="H352" s="147">
        <v>25487112.920000002</v>
      </c>
      <c r="I352" s="147">
        <v>32951112.300000001</v>
      </c>
      <c r="J352" s="147"/>
      <c r="K352" s="147"/>
      <c r="L352" s="147"/>
      <c r="M352" s="147">
        <v>0</v>
      </c>
      <c r="N352" s="147">
        <v>32951112.300000001</v>
      </c>
      <c r="O352" s="147">
        <v>10690104.529999999</v>
      </c>
      <c r="P352" s="147">
        <v>4662878.95</v>
      </c>
      <c r="Q352" s="147"/>
      <c r="R352" s="147"/>
      <c r="S352" s="147"/>
      <c r="T352" s="147">
        <v>6027225.5800000001</v>
      </c>
      <c r="U352" s="147">
        <v>12227274.85</v>
      </c>
      <c r="V352" s="147">
        <v>5121407.13</v>
      </c>
      <c r="W352" s="147">
        <v>7105867.7199999997</v>
      </c>
      <c r="X352" s="147">
        <v>46084205.600000001</v>
      </c>
      <c r="Y352" s="147">
        <v>41289151.869999997</v>
      </c>
      <c r="Z352" s="147">
        <v>1500000</v>
      </c>
      <c r="AA352" s="147">
        <v>2136512.84</v>
      </c>
      <c r="AB352" s="148"/>
      <c r="AC352" s="149"/>
      <c r="AD352" s="149"/>
      <c r="AE352" s="149"/>
      <c r="AF352" s="149"/>
    </row>
    <row r="353" spans="1:32" ht="13.5" hidden="1" customHeight="1" outlineLevel="2" x14ac:dyDescent="0.15">
      <c r="A353" s="145">
        <v>320</v>
      </c>
      <c r="B353" s="146" t="s">
        <v>773</v>
      </c>
      <c r="C353" s="146" t="s">
        <v>857</v>
      </c>
      <c r="D353" s="146" t="s">
        <v>858</v>
      </c>
      <c r="E353" s="146" t="s">
        <v>871</v>
      </c>
      <c r="F353" s="146" t="s">
        <v>872</v>
      </c>
      <c r="G353" s="147">
        <v>111197817.90000001</v>
      </c>
      <c r="H353" s="147">
        <v>42065176.649999999</v>
      </c>
      <c r="I353" s="147">
        <v>69132641.25</v>
      </c>
      <c r="J353" s="147"/>
      <c r="K353" s="147"/>
      <c r="L353" s="147"/>
      <c r="M353" s="147">
        <v>0</v>
      </c>
      <c r="N353" s="147">
        <v>69132641.25</v>
      </c>
      <c r="O353" s="147">
        <v>20341416.800000001</v>
      </c>
      <c r="P353" s="147">
        <v>7691959.0599999996</v>
      </c>
      <c r="Q353" s="147"/>
      <c r="R353" s="147"/>
      <c r="S353" s="147"/>
      <c r="T353" s="147">
        <v>12649457.74</v>
      </c>
      <c r="U353" s="147">
        <v>64264212.909999996</v>
      </c>
      <c r="V353" s="147">
        <v>22063210.289999999</v>
      </c>
      <c r="W353" s="147">
        <v>42201002.619999997</v>
      </c>
      <c r="X353" s="147">
        <v>123983101.61</v>
      </c>
      <c r="Y353" s="147">
        <v>116503585.06999999</v>
      </c>
      <c r="Z353" s="147">
        <v>1000000</v>
      </c>
      <c r="AA353" s="147">
        <v>6511263.21</v>
      </c>
      <c r="AB353" s="148"/>
      <c r="AC353" s="149"/>
      <c r="AD353" s="149"/>
      <c r="AE353" s="149"/>
      <c r="AF353" s="149"/>
    </row>
    <row r="354" spans="1:32" ht="13.5" hidden="1" customHeight="1" outlineLevel="2" x14ac:dyDescent="0.15">
      <c r="A354" s="145">
        <v>321</v>
      </c>
      <c r="B354" s="146" t="s">
        <v>773</v>
      </c>
      <c r="C354" s="146" t="s">
        <v>857</v>
      </c>
      <c r="D354" s="146" t="s">
        <v>858</v>
      </c>
      <c r="E354" s="146" t="s">
        <v>873</v>
      </c>
      <c r="F354" s="146" t="s">
        <v>874</v>
      </c>
      <c r="G354" s="147">
        <v>34297849.149999999</v>
      </c>
      <c r="H354" s="147">
        <v>18900732.43</v>
      </c>
      <c r="I354" s="147">
        <v>15397116.720000001</v>
      </c>
      <c r="J354" s="147"/>
      <c r="K354" s="147"/>
      <c r="L354" s="147"/>
      <c r="M354" s="147">
        <v>0</v>
      </c>
      <c r="N354" s="147">
        <v>15397116.720000001</v>
      </c>
      <c r="O354" s="147">
        <v>6274105.54</v>
      </c>
      <c r="P354" s="147">
        <v>3457515.87</v>
      </c>
      <c r="Q354" s="147"/>
      <c r="R354" s="147"/>
      <c r="S354" s="147"/>
      <c r="T354" s="147">
        <v>2816589.67</v>
      </c>
      <c r="U354" s="147">
        <v>9085358.4700000007</v>
      </c>
      <c r="V354" s="147">
        <v>4217584.7</v>
      </c>
      <c r="W354" s="147">
        <v>4867773.7699999996</v>
      </c>
      <c r="X354" s="147">
        <v>23081480.16</v>
      </c>
      <c r="Y354" s="147">
        <v>20814667.710000001</v>
      </c>
      <c r="Z354" s="147">
        <v>5250000</v>
      </c>
      <c r="AA354" s="147">
        <v>1497842.4</v>
      </c>
      <c r="AB354" s="148"/>
      <c r="AC354" s="149"/>
      <c r="AD354" s="149"/>
      <c r="AE354" s="149"/>
      <c r="AF354" s="149"/>
    </row>
    <row r="355" spans="1:32" ht="13.5" hidden="1" customHeight="1" outlineLevel="2" x14ac:dyDescent="0.15">
      <c r="A355" s="145">
        <v>322</v>
      </c>
      <c r="B355" s="146" t="s">
        <v>773</v>
      </c>
      <c r="C355" s="146" t="s">
        <v>857</v>
      </c>
      <c r="D355" s="146" t="s">
        <v>858</v>
      </c>
      <c r="E355" s="146" t="s">
        <v>875</v>
      </c>
      <c r="F355" s="146" t="s">
        <v>876</v>
      </c>
      <c r="G355" s="147">
        <v>26103228.010000002</v>
      </c>
      <c r="H355" s="147">
        <v>16232130.91</v>
      </c>
      <c r="I355" s="147">
        <v>9871097.0999999996</v>
      </c>
      <c r="J355" s="147"/>
      <c r="K355" s="147"/>
      <c r="L355" s="147"/>
      <c r="M355" s="147">
        <v>0</v>
      </c>
      <c r="N355" s="147">
        <v>9871097.0999999996</v>
      </c>
      <c r="O355" s="147">
        <v>4764705.07</v>
      </c>
      <c r="P355" s="147">
        <v>2963248.82</v>
      </c>
      <c r="Q355" s="147"/>
      <c r="R355" s="147"/>
      <c r="S355" s="147"/>
      <c r="T355" s="147">
        <v>1801456.25</v>
      </c>
      <c r="U355" s="147">
        <v>10187147.26</v>
      </c>
      <c r="V355" s="147">
        <v>6088313.2699999996</v>
      </c>
      <c r="W355" s="147">
        <v>4098833.99</v>
      </c>
      <c r="X355" s="147">
        <v>15771387.34</v>
      </c>
      <c r="Y355" s="147">
        <v>15771387.34</v>
      </c>
      <c r="Z355" s="147">
        <v>2000000</v>
      </c>
      <c r="AA355" s="147">
        <v>582026.04</v>
      </c>
      <c r="AB355" s="148"/>
      <c r="AC355" s="149"/>
      <c r="AD355" s="149"/>
      <c r="AE355" s="149"/>
      <c r="AF355" s="149"/>
    </row>
    <row r="356" spans="1:32" ht="13.5" hidden="1" customHeight="1" outlineLevel="1" x14ac:dyDescent="0.15">
      <c r="A356" s="151"/>
      <c r="B356" s="152"/>
      <c r="C356" s="153"/>
      <c r="D356" s="154" t="s">
        <v>877</v>
      </c>
      <c r="E356" s="152"/>
      <c r="F356" s="152"/>
      <c r="G356" s="155">
        <v>649272006.16999996</v>
      </c>
      <c r="H356" s="155">
        <v>315169276.92000002</v>
      </c>
      <c r="I356" s="155">
        <v>334102729.25000006</v>
      </c>
      <c r="J356" s="155"/>
      <c r="K356" s="155"/>
      <c r="L356" s="155"/>
      <c r="M356" s="155">
        <v>0</v>
      </c>
      <c r="N356" s="155">
        <v>334102729.25000006</v>
      </c>
      <c r="O356" s="155">
        <v>118740794.06</v>
      </c>
      <c r="P356" s="155">
        <v>57624415.730000004</v>
      </c>
      <c r="Q356" s="155"/>
      <c r="R356" s="155"/>
      <c r="S356" s="155"/>
      <c r="T356" s="155">
        <v>61116378.330000006</v>
      </c>
      <c r="U356" s="155">
        <v>665428357.32000005</v>
      </c>
      <c r="V356" s="155">
        <v>306873255.34999996</v>
      </c>
      <c r="W356" s="155">
        <v>358555101.97000003</v>
      </c>
      <c r="X356" s="155">
        <v>753774209.55000007</v>
      </c>
      <c r="Y356" s="155">
        <v>733490959.5200001</v>
      </c>
      <c r="Z356" s="155">
        <v>35211619</v>
      </c>
      <c r="AA356" s="155">
        <v>28993795.329999998</v>
      </c>
      <c r="AB356" s="148"/>
      <c r="AC356" s="149"/>
      <c r="AD356" s="149"/>
      <c r="AE356" s="149"/>
      <c r="AF356" s="149"/>
    </row>
    <row r="357" spans="1:32" ht="13.5" hidden="1" customHeight="1" outlineLevel="2" x14ac:dyDescent="0.15">
      <c r="A357" s="156">
        <v>323</v>
      </c>
      <c r="B357" s="157" t="s">
        <v>773</v>
      </c>
      <c r="C357" s="146" t="s">
        <v>878</v>
      </c>
      <c r="D357" s="157" t="s">
        <v>879</v>
      </c>
      <c r="E357" s="157" t="s">
        <v>880</v>
      </c>
      <c r="F357" s="157" t="s">
        <v>881</v>
      </c>
      <c r="G357" s="147">
        <v>157992458.81999999</v>
      </c>
      <c r="H357" s="147">
        <v>100145551.04000001</v>
      </c>
      <c r="I357" s="147">
        <v>57846907.780000001</v>
      </c>
      <c r="J357" s="147"/>
      <c r="K357" s="147"/>
      <c r="L357" s="147"/>
      <c r="M357" s="147">
        <v>0</v>
      </c>
      <c r="N357" s="147">
        <v>57846907.780000001</v>
      </c>
      <c r="O357" s="147">
        <v>29200065.949999999</v>
      </c>
      <c r="P357" s="147">
        <v>18501648.530000001</v>
      </c>
      <c r="Q357" s="147"/>
      <c r="R357" s="147"/>
      <c r="S357" s="147"/>
      <c r="T357" s="147">
        <v>10698417.42</v>
      </c>
      <c r="U357" s="147">
        <v>283422869.98000002</v>
      </c>
      <c r="V357" s="147">
        <v>150272110.43000001</v>
      </c>
      <c r="W357" s="147">
        <v>133150759.55</v>
      </c>
      <c r="X357" s="147">
        <v>201696084.75</v>
      </c>
      <c r="Y357" s="147">
        <v>161111304.25</v>
      </c>
      <c r="Z357" s="147">
        <v>6916495.4800000004</v>
      </c>
      <c r="AA357" s="147">
        <v>28425949.039999999</v>
      </c>
      <c r="AB357" s="148"/>
      <c r="AC357" s="149"/>
      <c r="AD357" s="149"/>
      <c r="AE357" s="149"/>
      <c r="AF357" s="149"/>
    </row>
    <row r="358" spans="1:32" ht="13.5" hidden="1" customHeight="1" outlineLevel="2" x14ac:dyDescent="0.15">
      <c r="A358" s="145">
        <v>324</v>
      </c>
      <c r="B358" s="146" t="s">
        <v>773</v>
      </c>
      <c r="C358" s="146" t="s">
        <v>878</v>
      </c>
      <c r="D358" s="146" t="s">
        <v>879</v>
      </c>
      <c r="E358" s="146" t="s">
        <v>882</v>
      </c>
      <c r="F358" s="146" t="s">
        <v>883</v>
      </c>
      <c r="G358" s="147">
        <v>123342302.42</v>
      </c>
      <c r="H358" s="147">
        <v>56204424.700000003</v>
      </c>
      <c r="I358" s="147">
        <v>67137877.719999999</v>
      </c>
      <c r="J358" s="147"/>
      <c r="K358" s="147"/>
      <c r="L358" s="147"/>
      <c r="M358" s="147">
        <v>0</v>
      </c>
      <c r="N358" s="147">
        <v>67137877.719999999</v>
      </c>
      <c r="O358" s="147">
        <v>22745300.300000001</v>
      </c>
      <c r="P358" s="147">
        <v>10365804.84</v>
      </c>
      <c r="Q358" s="147"/>
      <c r="R358" s="147"/>
      <c r="S358" s="147"/>
      <c r="T358" s="147">
        <v>12379495.460000001</v>
      </c>
      <c r="U358" s="147">
        <v>120051754.48</v>
      </c>
      <c r="V358" s="147">
        <v>47969050.460000001</v>
      </c>
      <c r="W358" s="147">
        <v>72082704.019999996</v>
      </c>
      <c r="X358" s="147">
        <v>151600077.19999999</v>
      </c>
      <c r="Y358" s="147">
        <v>151600077.19999999</v>
      </c>
      <c r="Z358" s="147">
        <v>4389592.5199999996</v>
      </c>
      <c r="AA358" s="147">
        <v>33630825</v>
      </c>
      <c r="AB358" s="148"/>
      <c r="AC358" s="149"/>
      <c r="AD358" s="149"/>
      <c r="AE358" s="149"/>
      <c r="AF358" s="149"/>
    </row>
    <row r="359" spans="1:32" ht="13.5" hidden="1" customHeight="1" outlineLevel="1" x14ac:dyDescent="0.15">
      <c r="A359" s="151"/>
      <c r="B359" s="152"/>
      <c r="C359" s="153"/>
      <c r="D359" s="154" t="s">
        <v>884</v>
      </c>
      <c r="E359" s="152"/>
      <c r="F359" s="152"/>
      <c r="G359" s="155">
        <v>281334761.24000001</v>
      </c>
      <c r="H359" s="155">
        <v>156349975.74000001</v>
      </c>
      <c r="I359" s="155">
        <v>124984785.5</v>
      </c>
      <c r="J359" s="155"/>
      <c r="K359" s="155"/>
      <c r="L359" s="155"/>
      <c r="M359" s="155">
        <v>0</v>
      </c>
      <c r="N359" s="155">
        <v>124984785.5</v>
      </c>
      <c r="O359" s="155">
        <v>51945366.25</v>
      </c>
      <c r="P359" s="155">
        <v>28867453.370000001</v>
      </c>
      <c r="Q359" s="155"/>
      <c r="R359" s="155"/>
      <c r="S359" s="155"/>
      <c r="T359" s="155">
        <v>23077912.880000003</v>
      </c>
      <c r="U359" s="155">
        <v>403474624.46000004</v>
      </c>
      <c r="V359" s="155">
        <v>198241160.89000002</v>
      </c>
      <c r="W359" s="155">
        <v>205233463.56999999</v>
      </c>
      <c r="X359" s="155">
        <v>353296161.94999999</v>
      </c>
      <c r="Y359" s="155">
        <v>312711381.44999999</v>
      </c>
      <c r="Z359" s="155">
        <v>11306088</v>
      </c>
      <c r="AA359" s="155">
        <v>62056774.039999999</v>
      </c>
      <c r="AB359" s="148"/>
      <c r="AC359" s="149"/>
      <c r="AD359" s="149"/>
      <c r="AE359" s="149"/>
      <c r="AF359" s="149"/>
    </row>
    <row r="360" spans="1:32" ht="13.5" hidden="1" customHeight="1" outlineLevel="2" x14ac:dyDescent="0.15">
      <c r="A360" s="156">
        <v>325</v>
      </c>
      <c r="B360" s="157" t="s">
        <v>773</v>
      </c>
      <c r="C360" s="146" t="s">
        <v>885</v>
      </c>
      <c r="D360" s="157" t="s">
        <v>886</v>
      </c>
      <c r="E360" s="157" t="s">
        <v>887</v>
      </c>
      <c r="F360" s="157" t="s">
        <v>888</v>
      </c>
      <c r="G360" s="147">
        <v>95623584.840000004</v>
      </c>
      <c r="H360" s="147">
        <v>74812686.170000002</v>
      </c>
      <c r="I360" s="147">
        <v>20810898.670000002</v>
      </c>
      <c r="J360" s="147"/>
      <c r="K360" s="147"/>
      <c r="L360" s="147"/>
      <c r="M360" s="147">
        <v>0</v>
      </c>
      <c r="N360" s="147">
        <v>20810898.670000002</v>
      </c>
      <c r="O360" s="147">
        <v>16677560.93</v>
      </c>
      <c r="P360" s="147">
        <v>13050597.800000001</v>
      </c>
      <c r="Q360" s="147"/>
      <c r="R360" s="147"/>
      <c r="S360" s="147"/>
      <c r="T360" s="147">
        <v>3626963.13</v>
      </c>
      <c r="U360" s="147">
        <v>121647581.65000001</v>
      </c>
      <c r="V360" s="147">
        <v>91157262.030000001</v>
      </c>
      <c r="W360" s="147">
        <v>30490319.620000001</v>
      </c>
      <c r="X360" s="147">
        <v>54928181.420000002</v>
      </c>
      <c r="Y360" s="147">
        <v>54928181.420000002</v>
      </c>
      <c r="Z360" s="147">
        <v>50917752.530000001</v>
      </c>
      <c r="AA360" s="147">
        <v>4262029.8099999996</v>
      </c>
      <c r="AB360" s="148"/>
      <c r="AC360" s="149"/>
      <c r="AD360" s="149"/>
      <c r="AE360" s="149"/>
      <c r="AF360" s="149"/>
    </row>
    <row r="361" spans="1:32" ht="13.5" hidden="1" customHeight="1" outlineLevel="2" x14ac:dyDescent="0.15">
      <c r="A361" s="145">
        <v>326</v>
      </c>
      <c r="B361" s="146" t="s">
        <v>773</v>
      </c>
      <c r="C361" s="146" t="s">
        <v>885</v>
      </c>
      <c r="D361" s="146" t="s">
        <v>886</v>
      </c>
      <c r="E361" s="146" t="s">
        <v>889</v>
      </c>
      <c r="F361" s="146" t="s">
        <v>890</v>
      </c>
      <c r="G361" s="147">
        <v>52602647.32</v>
      </c>
      <c r="H361" s="147">
        <v>34722696.189999998</v>
      </c>
      <c r="I361" s="147">
        <v>17879951.129999999</v>
      </c>
      <c r="J361" s="147"/>
      <c r="K361" s="147"/>
      <c r="L361" s="147"/>
      <c r="M361" s="147">
        <v>0</v>
      </c>
      <c r="N361" s="147">
        <v>17879951.129999999</v>
      </c>
      <c r="O361" s="147">
        <v>9272430.1099999994</v>
      </c>
      <c r="P361" s="147">
        <v>6121361.8200000003</v>
      </c>
      <c r="Q361" s="147"/>
      <c r="R361" s="147"/>
      <c r="S361" s="147"/>
      <c r="T361" s="147">
        <v>3151068.29</v>
      </c>
      <c r="U361" s="147">
        <v>26861280.309999999</v>
      </c>
      <c r="V361" s="147">
        <v>17454625.989999998</v>
      </c>
      <c r="W361" s="147">
        <v>9406654.3200000003</v>
      </c>
      <c r="X361" s="147">
        <v>30437673.739999998</v>
      </c>
      <c r="Y361" s="147">
        <v>30437673.739999998</v>
      </c>
      <c r="Z361" s="147">
        <v>990823.32</v>
      </c>
      <c r="AA361" s="147">
        <v>1131177.26</v>
      </c>
      <c r="AB361" s="148"/>
      <c r="AC361" s="149"/>
      <c r="AD361" s="149"/>
      <c r="AE361" s="149"/>
      <c r="AF361" s="149"/>
    </row>
    <row r="362" spans="1:32" ht="13.5" hidden="1" customHeight="1" outlineLevel="2" x14ac:dyDescent="0.15">
      <c r="A362" s="145">
        <v>327</v>
      </c>
      <c r="B362" s="146" t="s">
        <v>773</v>
      </c>
      <c r="C362" s="146" t="s">
        <v>885</v>
      </c>
      <c r="D362" s="146" t="s">
        <v>886</v>
      </c>
      <c r="E362" s="146" t="s">
        <v>891</v>
      </c>
      <c r="F362" s="146" t="s">
        <v>892</v>
      </c>
      <c r="G362" s="147">
        <v>49400691.799999997</v>
      </c>
      <c r="H362" s="147">
        <v>31260929.82</v>
      </c>
      <c r="I362" s="147">
        <v>18139761.98</v>
      </c>
      <c r="J362" s="147"/>
      <c r="K362" s="147"/>
      <c r="L362" s="147"/>
      <c r="M362" s="147">
        <v>0</v>
      </c>
      <c r="N362" s="147">
        <v>18139761.98</v>
      </c>
      <c r="O362" s="147">
        <v>8620810.1999999993</v>
      </c>
      <c r="P362" s="147">
        <v>5456801.8600000003</v>
      </c>
      <c r="Q362" s="147"/>
      <c r="R362" s="147"/>
      <c r="S362" s="147"/>
      <c r="T362" s="147">
        <v>3164008.34</v>
      </c>
      <c r="U362" s="147">
        <v>8003135.4199999999</v>
      </c>
      <c r="V362" s="147">
        <v>4969066.32</v>
      </c>
      <c r="W362" s="147">
        <v>3034069.1</v>
      </c>
      <c r="X362" s="147">
        <v>24337839.420000002</v>
      </c>
      <c r="Y362" s="147">
        <v>24337839.420000002</v>
      </c>
      <c r="Z362" s="147">
        <v>982168.15</v>
      </c>
      <c r="AA362" s="147">
        <v>397568.58</v>
      </c>
      <c r="AB362" s="148"/>
      <c r="AC362" s="149"/>
      <c r="AD362" s="149"/>
      <c r="AE362" s="149"/>
      <c r="AF362" s="149"/>
    </row>
    <row r="363" spans="1:32" ht="13.5" hidden="1" customHeight="1" outlineLevel="1" x14ac:dyDescent="0.15">
      <c r="A363" s="151"/>
      <c r="B363" s="152"/>
      <c r="C363" s="153"/>
      <c r="D363" s="154" t="s">
        <v>893</v>
      </c>
      <c r="E363" s="152"/>
      <c r="F363" s="152"/>
      <c r="G363" s="155">
        <v>197626923.95999998</v>
      </c>
      <c r="H363" s="155">
        <v>140796312.18000001</v>
      </c>
      <c r="I363" s="155">
        <v>56830611.780000001</v>
      </c>
      <c r="J363" s="155"/>
      <c r="K363" s="155"/>
      <c r="L363" s="155"/>
      <c r="M363" s="155">
        <v>0</v>
      </c>
      <c r="N363" s="155">
        <v>56830611.780000001</v>
      </c>
      <c r="O363" s="155">
        <v>34570801.239999995</v>
      </c>
      <c r="P363" s="155">
        <v>24628761.48</v>
      </c>
      <c r="Q363" s="155"/>
      <c r="R363" s="155"/>
      <c r="S363" s="155"/>
      <c r="T363" s="155">
        <v>9942039.7599999998</v>
      </c>
      <c r="U363" s="155">
        <v>156511997.38</v>
      </c>
      <c r="V363" s="155">
        <v>113580954.34</v>
      </c>
      <c r="W363" s="155">
        <v>42931043.039999999</v>
      </c>
      <c r="X363" s="155">
        <v>109703694.58</v>
      </c>
      <c r="Y363" s="155">
        <v>109703694.58</v>
      </c>
      <c r="Z363" s="155">
        <v>52890744</v>
      </c>
      <c r="AA363" s="155">
        <v>5790775.6499999994</v>
      </c>
      <c r="AB363" s="148"/>
      <c r="AC363" s="149"/>
      <c r="AD363" s="149"/>
      <c r="AE363" s="149"/>
      <c r="AF363" s="149"/>
    </row>
    <row r="364" spans="1:32" ht="13.5" hidden="1" customHeight="1" outlineLevel="2" x14ac:dyDescent="0.15">
      <c r="A364" s="156">
        <v>328</v>
      </c>
      <c r="B364" s="157" t="s">
        <v>773</v>
      </c>
      <c r="C364" s="146" t="s">
        <v>894</v>
      </c>
      <c r="D364" s="157" t="s">
        <v>895</v>
      </c>
      <c r="E364" s="157" t="s">
        <v>896</v>
      </c>
      <c r="F364" s="157" t="s">
        <v>897</v>
      </c>
      <c r="G364" s="147">
        <v>98252556.209999993</v>
      </c>
      <c r="H364" s="147">
        <v>77328854.540000007</v>
      </c>
      <c r="I364" s="147">
        <v>20923701.670000002</v>
      </c>
      <c r="J364" s="147"/>
      <c r="K364" s="147"/>
      <c r="L364" s="147"/>
      <c r="M364" s="147">
        <v>0</v>
      </c>
      <c r="N364" s="147">
        <v>20923701.670000002</v>
      </c>
      <c r="O364" s="147">
        <v>17642590.190000001</v>
      </c>
      <c r="P364" s="147">
        <v>13890235.380000001</v>
      </c>
      <c r="Q364" s="147"/>
      <c r="R364" s="147"/>
      <c r="S364" s="147"/>
      <c r="T364" s="147">
        <v>3752354.81</v>
      </c>
      <c r="U364" s="147">
        <v>213343581.27000001</v>
      </c>
      <c r="V364" s="147">
        <v>154191429.08000001</v>
      </c>
      <c r="W364" s="147">
        <v>59152152.189999998</v>
      </c>
      <c r="X364" s="147">
        <v>83828208.670000002</v>
      </c>
      <c r="Y364" s="147">
        <v>83828208.670000002</v>
      </c>
      <c r="Z364" s="147">
        <v>10481965.289999999</v>
      </c>
      <c r="AA364" s="147">
        <v>2743303.08</v>
      </c>
      <c r="AB364" s="148"/>
      <c r="AC364" s="149"/>
      <c r="AD364" s="149"/>
      <c r="AE364" s="149"/>
      <c r="AF364" s="149"/>
    </row>
    <row r="365" spans="1:32" ht="13.5" hidden="1" customHeight="1" outlineLevel="2" x14ac:dyDescent="0.15">
      <c r="A365" s="145">
        <v>329</v>
      </c>
      <c r="B365" s="146" t="s">
        <v>773</v>
      </c>
      <c r="C365" s="146" t="s">
        <v>894</v>
      </c>
      <c r="D365" s="146" t="s">
        <v>895</v>
      </c>
      <c r="E365" s="146" t="s">
        <v>898</v>
      </c>
      <c r="F365" s="146" t="s">
        <v>899</v>
      </c>
      <c r="G365" s="147">
        <v>42716611.840000004</v>
      </c>
      <c r="H365" s="147">
        <v>24075283.170000002</v>
      </c>
      <c r="I365" s="147">
        <v>18641328.670000002</v>
      </c>
      <c r="J365" s="147"/>
      <c r="K365" s="147"/>
      <c r="L365" s="147"/>
      <c r="M365" s="147">
        <v>0</v>
      </c>
      <c r="N365" s="147">
        <v>18641328.670000002</v>
      </c>
      <c r="O365" s="147">
        <v>7675251.2199999997</v>
      </c>
      <c r="P365" s="147">
        <v>4326894.21</v>
      </c>
      <c r="Q365" s="147"/>
      <c r="R365" s="147"/>
      <c r="S365" s="147"/>
      <c r="T365" s="147">
        <v>3348357.01</v>
      </c>
      <c r="U365" s="147">
        <v>13420220.140000001</v>
      </c>
      <c r="V365" s="147">
        <v>7386856.6200000001</v>
      </c>
      <c r="W365" s="147">
        <v>6033363.5199999996</v>
      </c>
      <c r="X365" s="147">
        <v>28023049.199999999</v>
      </c>
      <c r="Y365" s="147">
        <v>28023049.199999999</v>
      </c>
      <c r="Z365" s="147">
        <v>381900</v>
      </c>
      <c r="AA365" s="147">
        <v>1353858.54</v>
      </c>
      <c r="AB365" s="148"/>
      <c r="AC365" s="149"/>
      <c r="AD365" s="149"/>
      <c r="AE365" s="149"/>
      <c r="AF365" s="149"/>
    </row>
    <row r="366" spans="1:32" ht="13.5" hidden="1" customHeight="1" outlineLevel="2" x14ac:dyDescent="0.15">
      <c r="A366" s="145">
        <v>330</v>
      </c>
      <c r="B366" s="146" t="s">
        <v>773</v>
      </c>
      <c r="C366" s="146" t="s">
        <v>894</v>
      </c>
      <c r="D366" s="146" t="s">
        <v>895</v>
      </c>
      <c r="E366" s="146" t="s">
        <v>900</v>
      </c>
      <c r="F366" s="146" t="s">
        <v>901</v>
      </c>
      <c r="G366" s="147">
        <v>27545245.719999999</v>
      </c>
      <c r="H366" s="147">
        <v>14987936.33</v>
      </c>
      <c r="I366" s="147">
        <v>12557309.390000001</v>
      </c>
      <c r="J366" s="147"/>
      <c r="K366" s="147"/>
      <c r="L366" s="147"/>
      <c r="M366" s="147">
        <v>0</v>
      </c>
      <c r="N366" s="147">
        <v>12557309.390000001</v>
      </c>
      <c r="O366" s="147">
        <v>4952057.4400000004</v>
      </c>
      <c r="P366" s="147">
        <v>2694403.02</v>
      </c>
      <c r="Q366" s="147"/>
      <c r="R366" s="147"/>
      <c r="S366" s="147"/>
      <c r="T366" s="147">
        <v>2257654.42</v>
      </c>
      <c r="U366" s="147">
        <v>14620879.050000001</v>
      </c>
      <c r="V366" s="147">
        <v>7881256.6500000004</v>
      </c>
      <c r="W366" s="147">
        <v>6739622.4000000004</v>
      </c>
      <c r="X366" s="147">
        <v>21554586.210000001</v>
      </c>
      <c r="Y366" s="147">
        <v>21554586.210000001</v>
      </c>
      <c r="Z366" s="147">
        <v>125000</v>
      </c>
      <c r="AA366" s="147">
        <v>389688.58</v>
      </c>
      <c r="AB366" s="148"/>
      <c r="AC366" s="149"/>
      <c r="AD366" s="149"/>
      <c r="AE366" s="149"/>
      <c r="AF366" s="149"/>
    </row>
    <row r="367" spans="1:32" ht="13.5" hidden="1" customHeight="1" outlineLevel="2" x14ac:dyDescent="0.15">
      <c r="A367" s="145">
        <v>331</v>
      </c>
      <c r="B367" s="146" t="s">
        <v>773</v>
      </c>
      <c r="C367" s="146" t="s">
        <v>894</v>
      </c>
      <c r="D367" s="146" t="s">
        <v>895</v>
      </c>
      <c r="E367" s="146" t="s">
        <v>902</v>
      </c>
      <c r="F367" s="146" t="s">
        <v>903</v>
      </c>
      <c r="G367" s="147">
        <v>66234123.079999998</v>
      </c>
      <c r="H367" s="147">
        <v>28993718.809999999</v>
      </c>
      <c r="I367" s="147">
        <v>37240404.270000003</v>
      </c>
      <c r="J367" s="147"/>
      <c r="K367" s="147"/>
      <c r="L367" s="147"/>
      <c r="M367" s="147">
        <v>0</v>
      </c>
      <c r="N367" s="147">
        <v>37240404.270000003</v>
      </c>
      <c r="O367" s="147">
        <v>11890424.789999999</v>
      </c>
      <c r="P367" s="147">
        <v>5204236.78</v>
      </c>
      <c r="Q367" s="147"/>
      <c r="R367" s="147"/>
      <c r="S367" s="147"/>
      <c r="T367" s="147">
        <v>6686188.0099999998</v>
      </c>
      <c r="U367" s="147">
        <v>29072393.18</v>
      </c>
      <c r="V367" s="147">
        <v>11816516.41</v>
      </c>
      <c r="W367" s="147">
        <v>17255876.77</v>
      </c>
      <c r="X367" s="147">
        <v>61182469.049999997</v>
      </c>
      <c r="Y367" s="147">
        <v>60227444.130000003</v>
      </c>
      <c r="Z367" s="147">
        <v>2102400</v>
      </c>
      <c r="AA367" s="147">
        <v>2431024.9300000002</v>
      </c>
      <c r="AB367" s="148"/>
      <c r="AC367" s="149"/>
      <c r="AD367" s="149"/>
      <c r="AE367" s="149"/>
      <c r="AF367" s="149"/>
    </row>
    <row r="368" spans="1:32" ht="13.5" hidden="1" customHeight="1" outlineLevel="2" x14ac:dyDescent="0.15">
      <c r="A368" s="145">
        <v>332</v>
      </c>
      <c r="B368" s="146" t="s">
        <v>773</v>
      </c>
      <c r="C368" s="146" t="s">
        <v>894</v>
      </c>
      <c r="D368" s="146" t="s">
        <v>895</v>
      </c>
      <c r="E368" s="146" t="s">
        <v>904</v>
      </c>
      <c r="F368" s="146" t="s">
        <v>905</v>
      </c>
      <c r="G368" s="147">
        <v>74337867.340000004</v>
      </c>
      <c r="H368" s="147">
        <v>35952641.409999996</v>
      </c>
      <c r="I368" s="147">
        <v>38385225.93</v>
      </c>
      <c r="J368" s="147"/>
      <c r="K368" s="147"/>
      <c r="L368" s="147"/>
      <c r="M368" s="147">
        <v>0</v>
      </c>
      <c r="N368" s="147">
        <v>38385225.93</v>
      </c>
      <c r="O368" s="147">
        <v>13345218.140000001</v>
      </c>
      <c r="P368" s="147">
        <v>6452251.6299999999</v>
      </c>
      <c r="Q368" s="147"/>
      <c r="R368" s="147"/>
      <c r="S368" s="147"/>
      <c r="T368" s="147">
        <v>6892966.5099999998</v>
      </c>
      <c r="U368" s="147">
        <v>18569809.800000001</v>
      </c>
      <c r="V368" s="147">
        <v>8722298.9600000009</v>
      </c>
      <c r="W368" s="147">
        <v>9847510.8399999999</v>
      </c>
      <c r="X368" s="147">
        <v>55125703.280000001</v>
      </c>
      <c r="Y368" s="147">
        <v>51035121.859999999</v>
      </c>
      <c r="Z368" s="147">
        <v>7570065.1399999997</v>
      </c>
      <c r="AA368" s="147">
        <v>2354699.88</v>
      </c>
      <c r="AB368" s="148"/>
      <c r="AC368" s="149"/>
      <c r="AD368" s="149"/>
      <c r="AE368" s="149"/>
      <c r="AF368" s="149"/>
    </row>
    <row r="369" spans="1:32" ht="13.5" hidden="1" customHeight="1" outlineLevel="2" x14ac:dyDescent="0.15">
      <c r="A369" s="145">
        <v>333</v>
      </c>
      <c r="B369" s="146" t="s">
        <v>773</v>
      </c>
      <c r="C369" s="146" t="s">
        <v>894</v>
      </c>
      <c r="D369" s="146" t="s">
        <v>895</v>
      </c>
      <c r="E369" s="146" t="s">
        <v>906</v>
      </c>
      <c r="F369" s="146" t="s">
        <v>907</v>
      </c>
      <c r="G369" s="147">
        <v>47688083.939999998</v>
      </c>
      <c r="H369" s="147">
        <v>33006180.77</v>
      </c>
      <c r="I369" s="147">
        <v>14681903.17</v>
      </c>
      <c r="J369" s="147"/>
      <c r="K369" s="147"/>
      <c r="L369" s="147"/>
      <c r="M369" s="147">
        <v>0</v>
      </c>
      <c r="N369" s="147">
        <v>14681903.17</v>
      </c>
      <c r="O369" s="147">
        <v>8561018.8499999996</v>
      </c>
      <c r="P369" s="147">
        <v>5926663.9900000002</v>
      </c>
      <c r="Q369" s="147"/>
      <c r="R369" s="147"/>
      <c r="S369" s="147"/>
      <c r="T369" s="147">
        <v>2634354.86</v>
      </c>
      <c r="U369" s="147">
        <v>10445680.51</v>
      </c>
      <c r="V369" s="147">
        <v>7081627.2400000002</v>
      </c>
      <c r="W369" s="147">
        <v>3364053.27</v>
      </c>
      <c r="X369" s="147">
        <v>20680311.300000001</v>
      </c>
      <c r="Y369" s="147">
        <v>15941979.93</v>
      </c>
      <c r="Z369" s="147">
        <v>11658477.810000001</v>
      </c>
      <c r="AA369" s="147">
        <v>1790822.27</v>
      </c>
      <c r="AB369" s="148"/>
      <c r="AC369" s="149"/>
      <c r="AD369" s="149"/>
      <c r="AE369" s="149"/>
      <c r="AF369" s="149"/>
    </row>
    <row r="370" spans="1:32" ht="13.5" hidden="1" customHeight="1" outlineLevel="2" x14ac:dyDescent="0.15">
      <c r="A370" s="145">
        <v>334</v>
      </c>
      <c r="B370" s="146" t="s">
        <v>773</v>
      </c>
      <c r="C370" s="146" t="s">
        <v>894</v>
      </c>
      <c r="D370" s="146" t="s">
        <v>895</v>
      </c>
      <c r="E370" s="146" t="s">
        <v>908</v>
      </c>
      <c r="F370" s="146" t="s">
        <v>909</v>
      </c>
      <c r="G370" s="147">
        <v>53147067.689999998</v>
      </c>
      <c r="H370" s="147">
        <v>25918418.420000002</v>
      </c>
      <c r="I370" s="147">
        <v>27228649.27</v>
      </c>
      <c r="J370" s="147"/>
      <c r="K370" s="147"/>
      <c r="L370" s="147"/>
      <c r="M370" s="147">
        <v>0</v>
      </c>
      <c r="N370" s="147">
        <v>27228649.27</v>
      </c>
      <c r="O370" s="147">
        <v>9541021.7899999991</v>
      </c>
      <c r="P370" s="147">
        <v>4652574.42</v>
      </c>
      <c r="Q370" s="147"/>
      <c r="R370" s="147"/>
      <c r="S370" s="147"/>
      <c r="T370" s="147">
        <v>4888447.37</v>
      </c>
      <c r="U370" s="147">
        <v>10794327.619999999</v>
      </c>
      <c r="V370" s="147">
        <v>5218041.16</v>
      </c>
      <c r="W370" s="147">
        <v>5576286.46</v>
      </c>
      <c r="X370" s="147">
        <v>37693383.100000001</v>
      </c>
      <c r="Y370" s="147">
        <v>36383624.460000001</v>
      </c>
      <c r="Z370" s="147">
        <v>2251146.7599999998</v>
      </c>
      <c r="AA370" s="147">
        <v>1391192.65</v>
      </c>
      <c r="AB370" s="148"/>
      <c r="AC370" s="149"/>
      <c r="AD370" s="149"/>
      <c r="AE370" s="149"/>
      <c r="AF370" s="149"/>
    </row>
    <row r="371" spans="1:32" ht="13.5" hidden="1" customHeight="1" outlineLevel="2" x14ac:dyDescent="0.15">
      <c r="A371" s="145">
        <v>335</v>
      </c>
      <c r="B371" s="146" t="s">
        <v>773</v>
      </c>
      <c r="C371" s="146" t="s">
        <v>894</v>
      </c>
      <c r="D371" s="146" t="s">
        <v>895</v>
      </c>
      <c r="E371" s="146" t="s">
        <v>910</v>
      </c>
      <c r="F371" s="146" t="s">
        <v>911</v>
      </c>
      <c r="G371" s="147">
        <v>36866637.509999998</v>
      </c>
      <c r="H371" s="147">
        <v>18035116.98</v>
      </c>
      <c r="I371" s="147">
        <v>18831520.530000001</v>
      </c>
      <c r="J371" s="147"/>
      <c r="K371" s="147"/>
      <c r="L371" s="147"/>
      <c r="M371" s="147">
        <v>0</v>
      </c>
      <c r="N371" s="147">
        <v>18831520.530000001</v>
      </c>
      <c r="O371" s="147">
        <v>6618577.9900000002</v>
      </c>
      <c r="P371" s="147">
        <v>3238907.61</v>
      </c>
      <c r="Q371" s="147"/>
      <c r="R371" s="147"/>
      <c r="S371" s="147"/>
      <c r="T371" s="147">
        <v>3379670.38</v>
      </c>
      <c r="U371" s="147">
        <v>9029147.8800000008</v>
      </c>
      <c r="V371" s="147">
        <v>4289571.41</v>
      </c>
      <c r="W371" s="147">
        <v>4739576.47</v>
      </c>
      <c r="X371" s="147">
        <v>26950767.379999999</v>
      </c>
      <c r="Y371" s="147">
        <v>26950767.379999999</v>
      </c>
      <c r="Z371" s="147">
        <v>4857066</v>
      </c>
      <c r="AA371" s="147">
        <v>2522352.8199999998</v>
      </c>
      <c r="AB371" s="148"/>
      <c r="AC371" s="149"/>
      <c r="AD371" s="149"/>
      <c r="AE371" s="149"/>
      <c r="AF371" s="149"/>
    </row>
    <row r="372" spans="1:32" ht="13.5" hidden="1" customHeight="1" outlineLevel="1" x14ac:dyDescent="0.15">
      <c r="A372" s="151"/>
      <c r="B372" s="152"/>
      <c r="C372" s="153"/>
      <c r="D372" s="154" t="s">
        <v>912</v>
      </c>
      <c r="E372" s="152"/>
      <c r="F372" s="152"/>
      <c r="G372" s="155">
        <v>446788193.33000004</v>
      </c>
      <c r="H372" s="155">
        <v>258298150.42999998</v>
      </c>
      <c r="I372" s="155">
        <v>188490042.90000001</v>
      </c>
      <c r="J372" s="155"/>
      <c r="K372" s="155"/>
      <c r="L372" s="155"/>
      <c r="M372" s="155">
        <v>0</v>
      </c>
      <c r="N372" s="155">
        <v>188490042.90000001</v>
      </c>
      <c r="O372" s="155">
        <v>80226160.409999996</v>
      </c>
      <c r="P372" s="155">
        <v>46386167.039999999</v>
      </c>
      <c r="Q372" s="155"/>
      <c r="R372" s="155"/>
      <c r="S372" s="155"/>
      <c r="T372" s="155">
        <v>33839993.369999997</v>
      </c>
      <c r="U372" s="155">
        <v>319296039.45000005</v>
      </c>
      <c r="V372" s="155">
        <v>206587597.53000003</v>
      </c>
      <c r="W372" s="155">
        <v>112708441.91999999</v>
      </c>
      <c r="X372" s="155">
        <v>335038478.19</v>
      </c>
      <c r="Y372" s="155">
        <v>323944781.83999997</v>
      </c>
      <c r="Z372" s="155">
        <v>39428021</v>
      </c>
      <c r="AA372" s="155">
        <v>14976942.750000002</v>
      </c>
      <c r="AB372" s="148"/>
      <c r="AC372" s="149"/>
      <c r="AD372" s="149"/>
      <c r="AE372" s="149"/>
      <c r="AF372" s="149"/>
    </row>
    <row r="373" spans="1:32" ht="13.5" hidden="1" customHeight="1" outlineLevel="2" x14ac:dyDescent="0.15">
      <c r="A373" s="156">
        <v>336</v>
      </c>
      <c r="B373" s="157" t="s">
        <v>773</v>
      </c>
      <c r="C373" s="146" t="s">
        <v>913</v>
      </c>
      <c r="D373" s="157" t="s">
        <v>914</v>
      </c>
      <c r="E373" s="157" t="s">
        <v>915</v>
      </c>
      <c r="F373" s="157" t="s">
        <v>916</v>
      </c>
      <c r="G373" s="147">
        <v>74698407.819999993</v>
      </c>
      <c r="H373" s="147">
        <v>46157110.009999998</v>
      </c>
      <c r="I373" s="147">
        <v>28541297.809999999</v>
      </c>
      <c r="J373" s="147"/>
      <c r="K373" s="147"/>
      <c r="L373" s="147"/>
      <c r="M373" s="147">
        <v>0</v>
      </c>
      <c r="N373" s="147">
        <v>28541297.809999999</v>
      </c>
      <c r="O373" s="147">
        <v>13694897.859999999</v>
      </c>
      <c r="P373" s="147">
        <v>8455882.4800000004</v>
      </c>
      <c r="Q373" s="147"/>
      <c r="R373" s="147"/>
      <c r="S373" s="147"/>
      <c r="T373" s="147">
        <v>5239015.38</v>
      </c>
      <c r="U373" s="147">
        <v>123933551.95</v>
      </c>
      <c r="V373" s="147">
        <v>70474026.510000005</v>
      </c>
      <c r="W373" s="147">
        <v>53459525.439999998</v>
      </c>
      <c r="X373" s="147">
        <v>87239838.629999995</v>
      </c>
      <c r="Y373" s="147">
        <v>68755654.920000002</v>
      </c>
      <c r="Z373" s="147">
        <v>4224000</v>
      </c>
      <c r="AA373" s="147">
        <v>3250000</v>
      </c>
      <c r="AB373" s="148"/>
      <c r="AC373" s="149"/>
      <c r="AD373" s="149"/>
      <c r="AE373" s="149"/>
      <c r="AF373" s="149"/>
    </row>
    <row r="374" spans="1:32" ht="13.5" hidden="1" customHeight="1" outlineLevel="2" x14ac:dyDescent="0.15">
      <c r="A374" s="145">
        <v>337</v>
      </c>
      <c r="B374" s="146" t="s">
        <v>773</v>
      </c>
      <c r="C374" s="146" t="s">
        <v>913</v>
      </c>
      <c r="D374" s="146" t="s">
        <v>914</v>
      </c>
      <c r="E374" s="146" t="s">
        <v>917</v>
      </c>
      <c r="F374" s="146" t="s">
        <v>918</v>
      </c>
      <c r="G374" s="147">
        <v>44284121.859999999</v>
      </c>
      <c r="H374" s="147">
        <v>19886270.48</v>
      </c>
      <c r="I374" s="147">
        <v>24397851.379999999</v>
      </c>
      <c r="J374" s="147"/>
      <c r="K374" s="147"/>
      <c r="L374" s="147"/>
      <c r="M374" s="147">
        <v>0</v>
      </c>
      <c r="N374" s="147">
        <v>24397851.379999999</v>
      </c>
      <c r="O374" s="147">
        <v>8118868.1699999999</v>
      </c>
      <c r="P374" s="147">
        <v>3644937.84</v>
      </c>
      <c r="Q374" s="147"/>
      <c r="R374" s="147"/>
      <c r="S374" s="147"/>
      <c r="T374" s="147">
        <v>4473930.33</v>
      </c>
      <c r="U374" s="147">
        <v>9508286.3499999996</v>
      </c>
      <c r="V374" s="147">
        <v>4208044.68</v>
      </c>
      <c r="W374" s="147">
        <v>5300241.67</v>
      </c>
      <c r="X374" s="147">
        <v>34172023.380000003</v>
      </c>
      <c r="Y374" s="147">
        <v>32989107.59</v>
      </c>
      <c r="Z374" s="147">
        <v>2498160</v>
      </c>
      <c r="AA374" s="147">
        <v>1400000</v>
      </c>
      <c r="AB374" s="148"/>
      <c r="AC374" s="149"/>
      <c r="AD374" s="149"/>
      <c r="AE374" s="149"/>
      <c r="AF374" s="149"/>
    </row>
    <row r="375" spans="1:32" ht="13.5" hidden="1" customHeight="1" outlineLevel="2" x14ac:dyDescent="0.15">
      <c r="A375" s="145">
        <v>338</v>
      </c>
      <c r="B375" s="146" t="s">
        <v>773</v>
      </c>
      <c r="C375" s="146" t="s">
        <v>913</v>
      </c>
      <c r="D375" s="146" t="s">
        <v>914</v>
      </c>
      <c r="E375" s="146" t="s">
        <v>919</v>
      </c>
      <c r="F375" s="146" t="s">
        <v>920</v>
      </c>
      <c r="G375" s="147">
        <v>47482804.729999997</v>
      </c>
      <c r="H375" s="147">
        <v>21896204.199999999</v>
      </c>
      <c r="I375" s="147">
        <v>25586600.530000001</v>
      </c>
      <c r="J375" s="147"/>
      <c r="K375" s="147"/>
      <c r="L375" s="147"/>
      <c r="M375" s="147">
        <v>0</v>
      </c>
      <c r="N375" s="147">
        <v>25586600.530000001</v>
      </c>
      <c r="O375" s="147">
        <v>8705301.4900000002</v>
      </c>
      <c r="P375" s="147">
        <v>4015978.98</v>
      </c>
      <c r="Q375" s="147"/>
      <c r="R375" s="147"/>
      <c r="S375" s="147"/>
      <c r="T375" s="147">
        <v>4689322.51</v>
      </c>
      <c r="U375" s="147">
        <v>25211663.129999999</v>
      </c>
      <c r="V375" s="147">
        <v>11307269.82</v>
      </c>
      <c r="W375" s="147">
        <v>13904393.310000001</v>
      </c>
      <c r="X375" s="147">
        <v>44180316.350000001</v>
      </c>
      <c r="Y375" s="147">
        <v>42646084.109999999</v>
      </c>
      <c r="Z375" s="147">
        <v>6960906</v>
      </c>
      <c r="AA375" s="147">
        <v>2000000</v>
      </c>
      <c r="AB375" s="148"/>
      <c r="AC375" s="149"/>
      <c r="AD375" s="149"/>
      <c r="AE375" s="149"/>
      <c r="AF375" s="149"/>
    </row>
    <row r="376" spans="1:32" ht="13.5" hidden="1" customHeight="1" outlineLevel="2" x14ac:dyDescent="0.15">
      <c r="A376" s="145">
        <v>339</v>
      </c>
      <c r="B376" s="146" t="s">
        <v>773</v>
      </c>
      <c r="C376" s="146" t="s">
        <v>913</v>
      </c>
      <c r="D376" s="146" t="s">
        <v>914</v>
      </c>
      <c r="E376" s="146" t="s">
        <v>921</v>
      </c>
      <c r="F376" s="146" t="s">
        <v>922</v>
      </c>
      <c r="G376" s="147">
        <v>72206599.079999998</v>
      </c>
      <c r="H376" s="147">
        <v>29205616.43</v>
      </c>
      <c r="I376" s="147">
        <v>43000982.649999999</v>
      </c>
      <c r="J376" s="147"/>
      <c r="K376" s="147"/>
      <c r="L376" s="147"/>
      <c r="M376" s="147">
        <v>0</v>
      </c>
      <c r="N376" s="147">
        <v>43000982.649999999</v>
      </c>
      <c r="O376" s="147">
        <v>13230345.699999999</v>
      </c>
      <c r="P376" s="147">
        <v>5352559.84</v>
      </c>
      <c r="Q376" s="147"/>
      <c r="R376" s="147"/>
      <c r="S376" s="147"/>
      <c r="T376" s="147">
        <v>7877785.8600000003</v>
      </c>
      <c r="U376" s="147">
        <v>60646414.399999999</v>
      </c>
      <c r="V376" s="147">
        <v>22383949.73</v>
      </c>
      <c r="W376" s="147">
        <v>38262464.670000002</v>
      </c>
      <c r="X376" s="147">
        <v>89141233.180000007</v>
      </c>
      <c r="Y376" s="147">
        <v>89141233.180000007</v>
      </c>
      <c r="Z376" s="147">
        <v>10404609</v>
      </c>
      <c r="AA376" s="147">
        <v>2200000</v>
      </c>
      <c r="AB376" s="148"/>
      <c r="AC376" s="149"/>
      <c r="AD376" s="149"/>
      <c r="AE376" s="149"/>
      <c r="AF376" s="149"/>
    </row>
    <row r="377" spans="1:32" ht="13.5" hidden="1" customHeight="1" outlineLevel="2" x14ac:dyDescent="0.15">
      <c r="A377" s="145">
        <v>340</v>
      </c>
      <c r="B377" s="146" t="s">
        <v>773</v>
      </c>
      <c r="C377" s="146" t="s">
        <v>913</v>
      </c>
      <c r="D377" s="146" t="s">
        <v>914</v>
      </c>
      <c r="E377" s="146" t="s">
        <v>923</v>
      </c>
      <c r="F377" s="146" t="s">
        <v>924</v>
      </c>
      <c r="G377" s="147">
        <v>40886547.18</v>
      </c>
      <c r="H377" s="147">
        <v>16835615.219999999</v>
      </c>
      <c r="I377" s="147">
        <v>24050931.960000001</v>
      </c>
      <c r="J377" s="147"/>
      <c r="K377" s="147"/>
      <c r="L377" s="147"/>
      <c r="M377" s="147">
        <v>0</v>
      </c>
      <c r="N377" s="147">
        <v>24050931.960000001</v>
      </c>
      <c r="O377" s="147">
        <v>7495298.1200000001</v>
      </c>
      <c r="P377" s="147">
        <v>3086074.28</v>
      </c>
      <c r="Q377" s="147"/>
      <c r="R377" s="147"/>
      <c r="S377" s="147"/>
      <c r="T377" s="147">
        <v>4409223.84</v>
      </c>
      <c r="U377" s="147">
        <v>12329030.720000001</v>
      </c>
      <c r="V377" s="147">
        <v>4905939.5</v>
      </c>
      <c r="W377" s="147">
        <v>7423091.2199999997</v>
      </c>
      <c r="X377" s="147">
        <v>35883247.020000003</v>
      </c>
      <c r="Y377" s="147">
        <v>35883247.020000003</v>
      </c>
      <c r="Z377" s="147">
        <v>0</v>
      </c>
      <c r="AA377" s="147">
        <v>1345265.08</v>
      </c>
      <c r="AB377" s="148"/>
      <c r="AC377" s="149"/>
      <c r="AD377" s="149"/>
      <c r="AE377" s="149"/>
      <c r="AF377" s="149"/>
    </row>
    <row r="378" spans="1:32" ht="13.5" hidden="1" customHeight="1" outlineLevel="2" x14ac:dyDescent="0.15">
      <c r="A378" s="145">
        <v>341</v>
      </c>
      <c r="B378" s="146" t="s">
        <v>773</v>
      </c>
      <c r="C378" s="146" t="s">
        <v>913</v>
      </c>
      <c r="D378" s="146" t="s">
        <v>914</v>
      </c>
      <c r="E378" s="146" t="s">
        <v>925</v>
      </c>
      <c r="F378" s="146" t="s">
        <v>926</v>
      </c>
      <c r="G378" s="147">
        <v>56780827.890000001</v>
      </c>
      <c r="H378" s="147">
        <v>21565444.25</v>
      </c>
      <c r="I378" s="147">
        <v>35215383.640000001</v>
      </c>
      <c r="J378" s="147"/>
      <c r="K378" s="147"/>
      <c r="L378" s="147"/>
      <c r="M378" s="147">
        <v>0</v>
      </c>
      <c r="N378" s="147">
        <v>35215383.640000001</v>
      </c>
      <c r="O378" s="147">
        <v>10409962.689999999</v>
      </c>
      <c r="P378" s="147">
        <v>3953181.9</v>
      </c>
      <c r="Q378" s="147"/>
      <c r="R378" s="147"/>
      <c r="S378" s="147"/>
      <c r="T378" s="147">
        <v>6456780.79</v>
      </c>
      <c r="U378" s="147">
        <v>18424120.120000001</v>
      </c>
      <c r="V378" s="147">
        <v>6673408.8499999996</v>
      </c>
      <c r="W378" s="147">
        <v>11750711.27</v>
      </c>
      <c r="X378" s="147">
        <v>53422875.700000003</v>
      </c>
      <c r="Y378" s="147">
        <v>49964591.119999997</v>
      </c>
      <c r="Z378" s="147">
        <v>3997648</v>
      </c>
      <c r="AA378" s="147">
        <v>2350000</v>
      </c>
      <c r="AB378" s="148"/>
      <c r="AC378" s="149"/>
      <c r="AD378" s="149"/>
      <c r="AE378" s="149"/>
      <c r="AF378" s="149"/>
    </row>
    <row r="379" spans="1:32" ht="13.5" hidden="1" customHeight="1" outlineLevel="2" x14ac:dyDescent="0.15">
      <c r="A379" s="145">
        <v>342</v>
      </c>
      <c r="B379" s="146" t="s">
        <v>773</v>
      </c>
      <c r="C379" s="146" t="s">
        <v>913</v>
      </c>
      <c r="D379" s="146" t="s">
        <v>914</v>
      </c>
      <c r="E379" s="146" t="s">
        <v>927</v>
      </c>
      <c r="F379" s="146" t="s">
        <v>928</v>
      </c>
      <c r="G379" s="147">
        <v>92166257.109999999</v>
      </c>
      <c r="H379" s="147">
        <v>43514342.549999997</v>
      </c>
      <c r="I379" s="147">
        <v>48651914.560000002</v>
      </c>
      <c r="J379" s="147"/>
      <c r="K379" s="147"/>
      <c r="L379" s="147"/>
      <c r="M379" s="147">
        <v>0</v>
      </c>
      <c r="N379" s="147">
        <v>48651914.560000002</v>
      </c>
      <c r="O379" s="147">
        <v>16897381.280000001</v>
      </c>
      <c r="P379" s="147">
        <v>7981773.6900000004</v>
      </c>
      <c r="Q379" s="147"/>
      <c r="R379" s="147"/>
      <c r="S379" s="147"/>
      <c r="T379" s="147">
        <v>8915607.5899999999</v>
      </c>
      <c r="U379" s="147">
        <v>173982915.43000001</v>
      </c>
      <c r="V379" s="147">
        <v>72830576.760000005</v>
      </c>
      <c r="W379" s="147">
        <v>101152338.67</v>
      </c>
      <c r="X379" s="147">
        <v>158719860.81999999</v>
      </c>
      <c r="Y379" s="147">
        <v>147407132.18000001</v>
      </c>
      <c r="Z379" s="147">
        <v>0</v>
      </c>
      <c r="AA379" s="147">
        <v>2950000</v>
      </c>
      <c r="AB379" s="148"/>
      <c r="AC379" s="149"/>
      <c r="AD379" s="149"/>
      <c r="AE379" s="149"/>
      <c r="AF379" s="149"/>
    </row>
    <row r="380" spans="1:32" ht="13.5" hidden="1" customHeight="1" outlineLevel="2" x14ac:dyDescent="0.15">
      <c r="A380" s="145">
        <v>343</v>
      </c>
      <c r="B380" s="146" t="s">
        <v>773</v>
      </c>
      <c r="C380" s="146" t="s">
        <v>913</v>
      </c>
      <c r="D380" s="146" t="s">
        <v>914</v>
      </c>
      <c r="E380" s="146" t="s">
        <v>929</v>
      </c>
      <c r="F380" s="146" t="s">
        <v>930</v>
      </c>
      <c r="G380" s="147">
        <v>49162828.539999999</v>
      </c>
      <c r="H380" s="147">
        <v>20998208.5</v>
      </c>
      <c r="I380" s="147">
        <v>28164620.039999999</v>
      </c>
      <c r="J380" s="147"/>
      <c r="K380" s="147"/>
      <c r="L380" s="147"/>
      <c r="M380" s="147">
        <v>0</v>
      </c>
      <c r="N380" s="147">
        <v>28164620.039999999</v>
      </c>
      <c r="O380" s="147">
        <v>9010530.6199999992</v>
      </c>
      <c r="P380" s="147">
        <v>3847377.25</v>
      </c>
      <c r="Q380" s="147"/>
      <c r="R380" s="147"/>
      <c r="S380" s="147"/>
      <c r="T380" s="147">
        <v>5163153.37</v>
      </c>
      <c r="U380" s="147">
        <v>25664799.649999999</v>
      </c>
      <c r="V380" s="147">
        <v>10451453.25</v>
      </c>
      <c r="W380" s="147">
        <v>15213346.4</v>
      </c>
      <c r="X380" s="147">
        <v>48541119.810000002</v>
      </c>
      <c r="Y380" s="147">
        <v>48541119.810000002</v>
      </c>
      <c r="Z380" s="147">
        <v>0</v>
      </c>
      <c r="AA380" s="147">
        <v>1350000</v>
      </c>
      <c r="AB380" s="148"/>
      <c r="AC380" s="149"/>
      <c r="AD380" s="149"/>
      <c r="AE380" s="149"/>
      <c r="AF380" s="149"/>
    </row>
    <row r="381" spans="1:32" ht="13.5" hidden="1" customHeight="1" outlineLevel="1" x14ac:dyDescent="0.15">
      <c r="A381" s="151"/>
      <c r="B381" s="152"/>
      <c r="C381" s="153"/>
      <c r="D381" s="154" t="s">
        <v>931</v>
      </c>
      <c r="E381" s="152"/>
      <c r="F381" s="152"/>
      <c r="G381" s="155">
        <v>477668394.21000004</v>
      </c>
      <c r="H381" s="155">
        <v>220058811.63999999</v>
      </c>
      <c r="I381" s="155">
        <v>257609582.57000002</v>
      </c>
      <c r="J381" s="155"/>
      <c r="K381" s="155"/>
      <c r="L381" s="155"/>
      <c r="M381" s="155">
        <v>0</v>
      </c>
      <c r="N381" s="155">
        <v>257609582.57000002</v>
      </c>
      <c r="O381" s="155">
        <v>87562585.930000007</v>
      </c>
      <c r="P381" s="155">
        <v>40337766.259999998</v>
      </c>
      <c r="Q381" s="155"/>
      <c r="R381" s="155"/>
      <c r="S381" s="155"/>
      <c r="T381" s="155">
        <v>47224819.669999994</v>
      </c>
      <c r="U381" s="155">
        <v>449700781.75</v>
      </c>
      <c r="V381" s="155">
        <v>203234669.09999999</v>
      </c>
      <c r="W381" s="155">
        <v>246466112.65000001</v>
      </c>
      <c r="X381" s="155">
        <v>551300514.88999999</v>
      </c>
      <c r="Y381" s="155">
        <v>515328169.93000001</v>
      </c>
      <c r="Z381" s="155">
        <v>28085323</v>
      </c>
      <c r="AA381" s="155">
        <v>16845265.079999998</v>
      </c>
      <c r="AB381" s="148"/>
      <c r="AC381" s="149"/>
      <c r="AD381" s="149"/>
      <c r="AE381" s="149"/>
      <c r="AF381" s="149"/>
    </row>
    <row r="382" spans="1:32" ht="13.5" hidden="1" customHeight="1" outlineLevel="2" x14ac:dyDescent="0.15">
      <c r="A382" s="156">
        <v>344</v>
      </c>
      <c r="B382" s="157" t="s">
        <v>932</v>
      </c>
      <c r="C382" s="146" t="s">
        <v>933</v>
      </c>
      <c r="D382" s="157" t="s">
        <v>934</v>
      </c>
      <c r="E382" s="157" t="s">
        <v>935</v>
      </c>
      <c r="F382" s="157" t="s">
        <v>936</v>
      </c>
      <c r="G382" s="147">
        <v>14921937.970000001</v>
      </c>
      <c r="H382" s="147">
        <v>2558486.5499999998</v>
      </c>
      <c r="I382" s="147">
        <v>12363451.42</v>
      </c>
      <c r="J382" s="147"/>
      <c r="K382" s="147"/>
      <c r="L382" s="147"/>
      <c r="M382" s="147">
        <v>0</v>
      </c>
      <c r="N382" s="147">
        <v>12363451.42</v>
      </c>
      <c r="O382" s="147">
        <v>2711495.68</v>
      </c>
      <c r="P382" s="147">
        <v>465014.45</v>
      </c>
      <c r="Q382" s="147"/>
      <c r="R382" s="147"/>
      <c r="S382" s="147"/>
      <c r="T382" s="147">
        <v>2246481.23</v>
      </c>
      <c r="U382" s="147">
        <v>0</v>
      </c>
      <c r="V382" s="147">
        <v>0</v>
      </c>
      <c r="W382" s="147">
        <v>0</v>
      </c>
      <c r="X382" s="147">
        <v>14609932.65</v>
      </c>
      <c r="Y382" s="147">
        <v>14609932.65</v>
      </c>
      <c r="Z382" s="147">
        <v>1347905</v>
      </c>
      <c r="AA382" s="147">
        <v>5328770.6900000004</v>
      </c>
      <c r="AB382" s="148"/>
      <c r="AC382" s="149"/>
      <c r="AD382" s="149"/>
      <c r="AE382" s="149"/>
      <c r="AF382" s="149"/>
    </row>
    <row r="383" spans="1:32" ht="13.5" hidden="1" customHeight="1" outlineLevel="2" x14ac:dyDescent="0.15">
      <c r="A383" s="145">
        <v>345</v>
      </c>
      <c r="B383" s="146" t="s">
        <v>932</v>
      </c>
      <c r="C383" s="146" t="s">
        <v>933</v>
      </c>
      <c r="D383" s="146" t="s">
        <v>934</v>
      </c>
      <c r="E383" s="146" t="s">
        <v>937</v>
      </c>
      <c r="F383" s="146" t="s">
        <v>938</v>
      </c>
      <c r="G383" s="147">
        <v>252295564.91999999</v>
      </c>
      <c r="H383" s="147">
        <v>99913972.959999993</v>
      </c>
      <c r="I383" s="147">
        <v>152381591.96000001</v>
      </c>
      <c r="J383" s="147"/>
      <c r="K383" s="147"/>
      <c r="L383" s="147"/>
      <c r="M383" s="147">
        <v>0</v>
      </c>
      <c r="N383" s="147">
        <v>152381591.96000001</v>
      </c>
      <c r="O383" s="147">
        <v>45903845.090000004</v>
      </c>
      <c r="P383" s="147">
        <v>18168291.710000001</v>
      </c>
      <c r="Q383" s="147"/>
      <c r="R383" s="147"/>
      <c r="S383" s="147"/>
      <c r="T383" s="147">
        <v>27735553.379999999</v>
      </c>
      <c r="U383" s="147">
        <v>340114451.39999998</v>
      </c>
      <c r="V383" s="147">
        <v>114546310.33</v>
      </c>
      <c r="W383" s="147">
        <v>225568141.06999999</v>
      </c>
      <c r="X383" s="147">
        <v>405685286.41000003</v>
      </c>
      <c r="Y383" s="147">
        <v>405685286.41000003</v>
      </c>
      <c r="Z383" s="147">
        <v>38911186</v>
      </c>
      <c r="AA383" s="147">
        <v>48590735.960000001</v>
      </c>
      <c r="AB383" s="148"/>
      <c r="AC383" s="149"/>
      <c r="AD383" s="149"/>
      <c r="AE383" s="149"/>
      <c r="AF383" s="149"/>
    </row>
    <row r="384" spans="1:32" ht="13.5" hidden="1" customHeight="1" outlineLevel="2" x14ac:dyDescent="0.15">
      <c r="A384" s="145">
        <v>346</v>
      </c>
      <c r="B384" s="146" t="s">
        <v>932</v>
      </c>
      <c r="C384" s="146" t="s">
        <v>933</v>
      </c>
      <c r="D384" s="146" t="s">
        <v>934</v>
      </c>
      <c r="E384" s="146" t="s">
        <v>939</v>
      </c>
      <c r="F384" s="146" t="s">
        <v>940</v>
      </c>
      <c r="G384" s="147">
        <v>80777378.489999995</v>
      </c>
      <c r="H384" s="147">
        <v>34763199.600000001</v>
      </c>
      <c r="I384" s="147">
        <v>46014178.890000001</v>
      </c>
      <c r="J384" s="147"/>
      <c r="K384" s="147"/>
      <c r="L384" s="147"/>
      <c r="M384" s="147">
        <v>0</v>
      </c>
      <c r="N384" s="147">
        <v>46014178.890000001</v>
      </c>
      <c r="O384" s="147">
        <v>14708420.35</v>
      </c>
      <c r="P384" s="147">
        <v>6328620.2800000003</v>
      </c>
      <c r="Q384" s="147"/>
      <c r="R384" s="147"/>
      <c r="S384" s="147"/>
      <c r="T384" s="147">
        <v>8379800.0700000003</v>
      </c>
      <c r="U384" s="147">
        <v>58209171.399999999</v>
      </c>
      <c r="V384" s="147">
        <v>22068063.120000001</v>
      </c>
      <c r="W384" s="147">
        <v>36141108.280000001</v>
      </c>
      <c r="X384" s="147">
        <v>90535087.239999995</v>
      </c>
      <c r="Y384" s="147">
        <v>76162465</v>
      </c>
      <c r="Z384" s="147">
        <v>0</v>
      </c>
      <c r="AA384" s="147">
        <v>8793858.2799999993</v>
      </c>
      <c r="AB384" s="148"/>
      <c r="AC384" s="149"/>
      <c r="AD384" s="149"/>
      <c r="AE384" s="149"/>
      <c r="AF384" s="149"/>
    </row>
    <row r="385" spans="1:32" ht="13.5" hidden="1" customHeight="1" outlineLevel="2" x14ac:dyDescent="0.15">
      <c r="A385" s="145">
        <v>347</v>
      </c>
      <c r="B385" s="146" t="s">
        <v>932</v>
      </c>
      <c r="C385" s="146" t="s">
        <v>933</v>
      </c>
      <c r="D385" s="146" t="s">
        <v>934</v>
      </c>
      <c r="E385" s="146" t="s">
        <v>941</v>
      </c>
      <c r="F385" s="146" t="s">
        <v>942</v>
      </c>
      <c r="G385" s="147">
        <v>131810206.87</v>
      </c>
      <c r="H385" s="147">
        <v>37580469.270000003</v>
      </c>
      <c r="I385" s="147">
        <v>94229737.599999994</v>
      </c>
      <c r="J385" s="147"/>
      <c r="K385" s="147"/>
      <c r="L385" s="147"/>
      <c r="M385" s="147">
        <v>0</v>
      </c>
      <c r="N385" s="147">
        <v>94229737.599999994</v>
      </c>
      <c r="O385" s="147">
        <v>23949093.379999999</v>
      </c>
      <c r="P385" s="147">
        <v>6827693.4199999999</v>
      </c>
      <c r="Q385" s="147"/>
      <c r="R385" s="147"/>
      <c r="S385" s="147"/>
      <c r="T385" s="147">
        <v>17121399.960000001</v>
      </c>
      <c r="U385" s="147">
        <v>104161772.54000001</v>
      </c>
      <c r="V385" s="147">
        <v>25980429.309999999</v>
      </c>
      <c r="W385" s="147">
        <v>78181343.230000004</v>
      </c>
      <c r="X385" s="147">
        <v>189532480.78999999</v>
      </c>
      <c r="Y385" s="147">
        <v>189532480.78999999</v>
      </c>
      <c r="Z385" s="147">
        <v>9476526</v>
      </c>
      <c r="AA385" s="147">
        <v>17141077.129999999</v>
      </c>
      <c r="AB385" s="148"/>
      <c r="AC385" s="149"/>
      <c r="AD385" s="149"/>
      <c r="AE385" s="149"/>
      <c r="AF385" s="149"/>
    </row>
    <row r="386" spans="1:32" ht="13.5" hidden="1" customHeight="1" outlineLevel="2" x14ac:dyDescent="0.15">
      <c r="A386" s="145">
        <v>348</v>
      </c>
      <c r="B386" s="146" t="s">
        <v>932</v>
      </c>
      <c r="C386" s="146" t="s">
        <v>933</v>
      </c>
      <c r="D386" s="146" t="s">
        <v>934</v>
      </c>
      <c r="E386" s="146" t="s">
        <v>943</v>
      </c>
      <c r="F386" s="146" t="s">
        <v>944</v>
      </c>
      <c r="G386" s="147">
        <v>67619851.099999994</v>
      </c>
      <c r="H386" s="147">
        <v>26968335.41</v>
      </c>
      <c r="I386" s="147">
        <v>40651515.689999998</v>
      </c>
      <c r="J386" s="147"/>
      <c r="K386" s="147"/>
      <c r="L386" s="147"/>
      <c r="M386" s="147">
        <v>0</v>
      </c>
      <c r="N386" s="147">
        <v>40651515.689999998</v>
      </c>
      <c r="O386" s="147">
        <v>12312620.34</v>
      </c>
      <c r="P386" s="147">
        <v>4908728.7699999996</v>
      </c>
      <c r="Q386" s="147"/>
      <c r="R386" s="147"/>
      <c r="S386" s="147"/>
      <c r="T386" s="147">
        <v>7403891.5700000003</v>
      </c>
      <c r="U386" s="147">
        <v>28864682.27</v>
      </c>
      <c r="V386" s="147">
        <v>10512648.82</v>
      </c>
      <c r="W386" s="147">
        <v>18352033.449999999</v>
      </c>
      <c r="X386" s="147">
        <v>66407440.710000001</v>
      </c>
      <c r="Y386" s="147">
        <v>61662136.549999997</v>
      </c>
      <c r="Z386" s="147">
        <v>849637</v>
      </c>
      <c r="AA386" s="147">
        <v>12402044.02</v>
      </c>
      <c r="AB386" s="148"/>
      <c r="AC386" s="149"/>
      <c r="AD386" s="149"/>
      <c r="AE386" s="149"/>
      <c r="AF386" s="149"/>
    </row>
    <row r="387" spans="1:32" ht="13.5" hidden="1" customHeight="1" outlineLevel="2" x14ac:dyDescent="0.15">
      <c r="A387" s="145">
        <v>349</v>
      </c>
      <c r="B387" s="146" t="s">
        <v>932</v>
      </c>
      <c r="C387" s="146" t="s">
        <v>933</v>
      </c>
      <c r="D387" s="146" t="s">
        <v>934</v>
      </c>
      <c r="E387" s="146" t="s">
        <v>945</v>
      </c>
      <c r="F387" s="146" t="s">
        <v>946</v>
      </c>
      <c r="G387" s="147">
        <v>72668031.780000001</v>
      </c>
      <c r="H387" s="147">
        <v>23148370.59</v>
      </c>
      <c r="I387" s="147">
        <v>49519661.189999998</v>
      </c>
      <c r="J387" s="147"/>
      <c r="K387" s="147"/>
      <c r="L387" s="147"/>
      <c r="M387" s="147">
        <v>0</v>
      </c>
      <c r="N387" s="147">
        <v>49519661.189999998</v>
      </c>
      <c r="O387" s="147">
        <v>13231822.779999999</v>
      </c>
      <c r="P387" s="147">
        <v>4213894.4000000004</v>
      </c>
      <c r="Q387" s="147"/>
      <c r="R387" s="147"/>
      <c r="S387" s="147"/>
      <c r="T387" s="147">
        <v>9017928.3800000008</v>
      </c>
      <c r="U387" s="147">
        <v>18463633.5</v>
      </c>
      <c r="V387" s="147">
        <v>5636125.0099999998</v>
      </c>
      <c r="W387" s="147">
        <v>12827508.49</v>
      </c>
      <c r="X387" s="147">
        <v>71365098.060000002</v>
      </c>
      <c r="Y387" s="147">
        <v>64151927.670000002</v>
      </c>
      <c r="Z387" s="147">
        <v>0</v>
      </c>
      <c r="AA387" s="147">
        <v>25715502.199999999</v>
      </c>
      <c r="AB387" s="148"/>
      <c r="AC387" s="149"/>
      <c r="AD387" s="149"/>
      <c r="AE387" s="149"/>
      <c r="AF387" s="149"/>
    </row>
    <row r="388" spans="1:32" ht="13.5" hidden="1" customHeight="1" outlineLevel="2" x14ac:dyDescent="0.15">
      <c r="A388" s="145">
        <v>350</v>
      </c>
      <c r="B388" s="146" t="s">
        <v>932</v>
      </c>
      <c r="C388" s="146" t="s">
        <v>933</v>
      </c>
      <c r="D388" s="146" t="s">
        <v>934</v>
      </c>
      <c r="E388" s="146" t="s">
        <v>947</v>
      </c>
      <c r="F388" s="146" t="s">
        <v>948</v>
      </c>
      <c r="G388" s="147">
        <v>49656168.880000003</v>
      </c>
      <c r="H388" s="147">
        <v>15052294.119999999</v>
      </c>
      <c r="I388" s="147">
        <v>34603874.759999998</v>
      </c>
      <c r="J388" s="147"/>
      <c r="K388" s="147"/>
      <c r="L388" s="147"/>
      <c r="M388" s="147">
        <v>0</v>
      </c>
      <c r="N388" s="147">
        <v>34603874.759999998</v>
      </c>
      <c r="O388" s="147">
        <v>9039973.3800000008</v>
      </c>
      <c r="P388" s="147">
        <v>2740587.12</v>
      </c>
      <c r="Q388" s="147"/>
      <c r="R388" s="147"/>
      <c r="S388" s="147"/>
      <c r="T388" s="147">
        <v>6299386.2599999998</v>
      </c>
      <c r="U388" s="147">
        <v>4125793.46</v>
      </c>
      <c r="V388" s="147">
        <v>1238973.76</v>
      </c>
      <c r="W388" s="147">
        <v>2886819.7</v>
      </c>
      <c r="X388" s="147">
        <v>43790080.719999999</v>
      </c>
      <c r="Y388" s="147">
        <v>43790080.719999999</v>
      </c>
      <c r="Z388" s="147">
        <v>3755335</v>
      </c>
      <c r="AA388" s="147">
        <v>6367445.4299999997</v>
      </c>
      <c r="AB388" s="148"/>
      <c r="AC388" s="149"/>
      <c r="AD388" s="149"/>
      <c r="AE388" s="149"/>
      <c r="AF388" s="149"/>
    </row>
    <row r="389" spans="1:32" ht="13.5" hidden="1" customHeight="1" outlineLevel="1" x14ac:dyDescent="0.15">
      <c r="A389" s="151"/>
      <c r="B389" s="152"/>
      <c r="C389" s="153"/>
      <c r="D389" s="154" t="s">
        <v>949</v>
      </c>
      <c r="E389" s="152"/>
      <c r="F389" s="152"/>
      <c r="G389" s="155">
        <v>669749140.00999999</v>
      </c>
      <c r="H389" s="155">
        <v>239985128.5</v>
      </c>
      <c r="I389" s="155">
        <v>429764011.50999999</v>
      </c>
      <c r="J389" s="155"/>
      <c r="K389" s="155"/>
      <c r="L389" s="155"/>
      <c r="M389" s="155">
        <v>0</v>
      </c>
      <c r="N389" s="155">
        <v>429764011.50999999</v>
      </c>
      <c r="O389" s="155">
        <v>121857271</v>
      </c>
      <c r="P389" s="155">
        <v>43652830.149999991</v>
      </c>
      <c r="Q389" s="155"/>
      <c r="R389" s="155"/>
      <c r="S389" s="155"/>
      <c r="T389" s="155">
        <v>78204440.850000009</v>
      </c>
      <c r="U389" s="155">
        <v>553939504.56999993</v>
      </c>
      <c r="V389" s="155">
        <v>179982550.34999996</v>
      </c>
      <c r="W389" s="155">
        <v>373956954.21999997</v>
      </c>
      <c r="X389" s="155">
        <v>881925406.58000016</v>
      </c>
      <c r="Y389" s="155">
        <v>855594309.78999996</v>
      </c>
      <c r="Z389" s="155">
        <v>54340589</v>
      </c>
      <c r="AA389" s="155">
        <v>124339433.71000001</v>
      </c>
      <c r="AB389" s="148"/>
      <c r="AC389" s="149"/>
      <c r="AD389" s="149"/>
      <c r="AE389" s="149"/>
      <c r="AF389" s="149"/>
    </row>
    <row r="390" spans="1:32" ht="13.5" hidden="1" customHeight="1" outlineLevel="2" x14ac:dyDescent="0.15">
      <c r="A390" s="156">
        <v>351</v>
      </c>
      <c r="B390" s="157" t="s">
        <v>932</v>
      </c>
      <c r="C390" s="146" t="s">
        <v>950</v>
      </c>
      <c r="D390" s="157" t="s">
        <v>951</v>
      </c>
      <c r="E390" s="157" t="s">
        <v>952</v>
      </c>
      <c r="F390" s="157" t="s">
        <v>953</v>
      </c>
      <c r="G390" s="147">
        <v>8421817.0600000005</v>
      </c>
      <c r="H390" s="147">
        <v>1011289</v>
      </c>
      <c r="I390" s="147">
        <v>7410528.0599999996</v>
      </c>
      <c r="J390" s="147"/>
      <c r="K390" s="147"/>
      <c r="L390" s="147"/>
      <c r="M390" s="147">
        <v>0</v>
      </c>
      <c r="N390" s="147">
        <v>7410528.0599999996</v>
      </c>
      <c r="O390" s="147">
        <v>1527267.51</v>
      </c>
      <c r="P390" s="147">
        <v>183382</v>
      </c>
      <c r="Q390" s="147"/>
      <c r="R390" s="147"/>
      <c r="S390" s="147"/>
      <c r="T390" s="147">
        <v>1343885.51</v>
      </c>
      <c r="U390" s="147">
        <v>0</v>
      </c>
      <c r="V390" s="147">
        <v>0</v>
      </c>
      <c r="W390" s="147">
        <v>0</v>
      </c>
      <c r="X390" s="147">
        <v>8754413.5700000003</v>
      </c>
      <c r="Y390" s="147">
        <v>8754413.5700000003</v>
      </c>
      <c r="Z390" s="147">
        <v>0</v>
      </c>
      <c r="AA390" s="147">
        <v>54324.46</v>
      </c>
      <c r="AB390" s="148"/>
      <c r="AC390" s="149"/>
      <c r="AD390" s="149"/>
      <c r="AE390" s="149"/>
      <c r="AF390" s="149"/>
    </row>
    <row r="391" spans="1:32" ht="13.5" hidden="1" customHeight="1" outlineLevel="2" x14ac:dyDescent="0.15">
      <c r="A391" s="145">
        <v>352</v>
      </c>
      <c r="B391" s="146" t="s">
        <v>932</v>
      </c>
      <c r="C391" s="146" t="s">
        <v>950</v>
      </c>
      <c r="D391" s="146" t="s">
        <v>951</v>
      </c>
      <c r="E391" s="146" t="s">
        <v>954</v>
      </c>
      <c r="F391" s="146" t="s">
        <v>955</v>
      </c>
      <c r="G391" s="147">
        <v>6231408.8499999996</v>
      </c>
      <c r="H391" s="147">
        <v>1071774.03</v>
      </c>
      <c r="I391" s="147">
        <v>5159634.82</v>
      </c>
      <c r="J391" s="147"/>
      <c r="K391" s="147"/>
      <c r="L391" s="147"/>
      <c r="M391" s="147">
        <v>0</v>
      </c>
      <c r="N391" s="147">
        <v>5159634.82</v>
      </c>
      <c r="O391" s="147">
        <v>1127900.93</v>
      </c>
      <c r="P391" s="147">
        <v>194050.97</v>
      </c>
      <c r="Q391" s="147"/>
      <c r="R391" s="147"/>
      <c r="S391" s="147"/>
      <c r="T391" s="147">
        <v>933849.96</v>
      </c>
      <c r="U391" s="147">
        <v>0</v>
      </c>
      <c r="V391" s="147">
        <v>0</v>
      </c>
      <c r="W391" s="147">
        <v>0</v>
      </c>
      <c r="X391" s="147">
        <v>6093484.7800000003</v>
      </c>
      <c r="Y391" s="147">
        <v>6093484.7800000003</v>
      </c>
      <c r="Z391" s="147">
        <v>0</v>
      </c>
      <c r="AA391" s="147">
        <v>37812.379999999997</v>
      </c>
      <c r="AB391" s="148"/>
      <c r="AC391" s="149"/>
      <c r="AD391" s="149"/>
      <c r="AE391" s="149"/>
      <c r="AF391" s="149"/>
    </row>
    <row r="392" spans="1:32" ht="13.5" hidden="1" customHeight="1" outlineLevel="2" x14ac:dyDescent="0.15">
      <c r="A392" s="145">
        <v>353</v>
      </c>
      <c r="B392" s="146" t="s">
        <v>932</v>
      </c>
      <c r="C392" s="146" t="s">
        <v>950</v>
      </c>
      <c r="D392" s="146" t="s">
        <v>951</v>
      </c>
      <c r="E392" s="146" t="s">
        <v>956</v>
      </c>
      <c r="F392" s="146" t="s">
        <v>957</v>
      </c>
      <c r="G392" s="147">
        <v>5780892.4800000004</v>
      </c>
      <c r="H392" s="147">
        <v>4308955.6900000004</v>
      </c>
      <c r="I392" s="147">
        <v>1471936.79</v>
      </c>
      <c r="J392" s="147"/>
      <c r="K392" s="147"/>
      <c r="L392" s="147"/>
      <c r="M392" s="147">
        <v>0</v>
      </c>
      <c r="N392" s="147">
        <v>1471936.79</v>
      </c>
      <c r="O392" s="147">
        <v>1043440.52</v>
      </c>
      <c r="P392" s="147">
        <v>770707.52</v>
      </c>
      <c r="Q392" s="147"/>
      <c r="R392" s="147"/>
      <c r="S392" s="147"/>
      <c r="T392" s="147">
        <v>272733</v>
      </c>
      <c r="U392" s="147">
        <v>566575304.98000002</v>
      </c>
      <c r="V392" s="147">
        <v>345241937.79000002</v>
      </c>
      <c r="W392" s="147">
        <v>221333367.19</v>
      </c>
      <c r="X392" s="147">
        <v>223078036.97999999</v>
      </c>
      <c r="Y392" s="147">
        <v>190494928.16999999</v>
      </c>
      <c r="Z392" s="147">
        <v>0</v>
      </c>
      <c r="AA392" s="147">
        <v>0</v>
      </c>
      <c r="AB392" s="148"/>
      <c r="AC392" s="149"/>
      <c r="AD392" s="149"/>
      <c r="AE392" s="149"/>
      <c r="AF392" s="149"/>
    </row>
    <row r="393" spans="1:32" ht="13.5" hidden="1" customHeight="1" outlineLevel="2" x14ac:dyDescent="0.15">
      <c r="A393" s="145">
        <v>354</v>
      </c>
      <c r="B393" s="146" t="s">
        <v>932</v>
      </c>
      <c r="C393" s="146" t="s">
        <v>950</v>
      </c>
      <c r="D393" s="146" t="s">
        <v>951</v>
      </c>
      <c r="E393" s="146" t="s">
        <v>958</v>
      </c>
      <c r="F393" s="146" t="s">
        <v>959</v>
      </c>
      <c r="G393" s="147">
        <v>82030372.400000006</v>
      </c>
      <c r="H393" s="147">
        <v>34060606.75</v>
      </c>
      <c r="I393" s="147">
        <v>47969765.649999999</v>
      </c>
      <c r="J393" s="147"/>
      <c r="K393" s="147"/>
      <c r="L393" s="147"/>
      <c r="M393" s="147">
        <v>0</v>
      </c>
      <c r="N393" s="147">
        <v>47969765.649999999</v>
      </c>
      <c r="O393" s="147">
        <v>15624390.960000001</v>
      </c>
      <c r="P393" s="147">
        <v>6487148.4500000002</v>
      </c>
      <c r="Q393" s="147"/>
      <c r="R393" s="147"/>
      <c r="S393" s="147"/>
      <c r="T393" s="147">
        <v>9137242.5099999998</v>
      </c>
      <c r="U393" s="147">
        <v>55201620.219999999</v>
      </c>
      <c r="V393" s="147">
        <v>21000142.800000001</v>
      </c>
      <c r="W393" s="147">
        <v>34201477.420000002</v>
      </c>
      <c r="X393" s="147">
        <v>91308485.579999998</v>
      </c>
      <c r="Y393" s="147">
        <v>79369758.989999995</v>
      </c>
      <c r="Z393" s="147">
        <v>1048815</v>
      </c>
      <c r="AA393" s="147">
        <v>21034185.98</v>
      </c>
      <c r="AB393" s="148"/>
      <c r="AC393" s="149"/>
      <c r="AD393" s="149"/>
      <c r="AE393" s="149"/>
      <c r="AF393" s="149"/>
    </row>
    <row r="394" spans="1:32" ht="13.5" hidden="1" customHeight="1" outlineLevel="2" x14ac:dyDescent="0.15">
      <c r="A394" s="145">
        <v>355</v>
      </c>
      <c r="B394" s="146" t="s">
        <v>932</v>
      </c>
      <c r="C394" s="146" t="s">
        <v>950</v>
      </c>
      <c r="D394" s="146" t="s">
        <v>951</v>
      </c>
      <c r="E394" s="146" t="s">
        <v>960</v>
      </c>
      <c r="F394" s="146" t="s">
        <v>961</v>
      </c>
      <c r="G394" s="147">
        <v>29181667.800000001</v>
      </c>
      <c r="H394" s="147">
        <v>14650262.220000001</v>
      </c>
      <c r="I394" s="147">
        <v>14531405.58</v>
      </c>
      <c r="J394" s="147"/>
      <c r="K394" s="147"/>
      <c r="L394" s="147"/>
      <c r="M394" s="147">
        <v>0</v>
      </c>
      <c r="N394" s="147">
        <v>14531405.58</v>
      </c>
      <c r="O394" s="147">
        <v>5520340.7599999998</v>
      </c>
      <c r="P394" s="147">
        <v>2772451.14</v>
      </c>
      <c r="Q394" s="147"/>
      <c r="R394" s="147"/>
      <c r="S394" s="147"/>
      <c r="T394" s="147">
        <v>2747889.62</v>
      </c>
      <c r="U394" s="147">
        <v>10120796.52</v>
      </c>
      <c r="V394" s="147">
        <v>4774653.6399999997</v>
      </c>
      <c r="W394" s="147">
        <v>5346142.88</v>
      </c>
      <c r="X394" s="147">
        <v>22625438.079999998</v>
      </c>
      <c r="Y394" s="147">
        <v>22625438.079999998</v>
      </c>
      <c r="Z394" s="147">
        <v>0</v>
      </c>
      <c r="AA394" s="147">
        <v>2418156.0299999998</v>
      </c>
      <c r="AB394" s="148"/>
      <c r="AC394" s="149"/>
      <c r="AD394" s="149"/>
      <c r="AE394" s="149"/>
      <c r="AF394" s="149"/>
    </row>
    <row r="395" spans="1:32" ht="13.5" hidden="1" customHeight="1" outlineLevel="2" x14ac:dyDescent="0.15">
      <c r="A395" s="145">
        <v>356</v>
      </c>
      <c r="B395" s="146" t="s">
        <v>932</v>
      </c>
      <c r="C395" s="146" t="s">
        <v>950</v>
      </c>
      <c r="D395" s="146" t="s">
        <v>951</v>
      </c>
      <c r="E395" s="146" t="s">
        <v>962</v>
      </c>
      <c r="F395" s="146" t="s">
        <v>963</v>
      </c>
      <c r="G395" s="147">
        <v>144600104.53999999</v>
      </c>
      <c r="H395" s="147">
        <v>57346859.729999997</v>
      </c>
      <c r="I395" s="147">
        <v>87253244.810000002</v>
      </c>
      <c r="J395" s="147"/>
      <c r="K395" s="147"/>
      <c r="L395" s="147"/>
      <c r="M395" s="147">
        <v>0</v>
      </c>
      <c r="N395" s="147">
        <v>87253244.810000002</v>
      </c>
      <c r="O395" s="147">
        <v>27467492.390000001</v>
      </c>
      <c r="P395" s="147">
        <v>10894953.9</v>
      </c>
      <c r="Q395" s="147"/>
      <c r="R395" s="147"/>
      <c r="S395" s="147"/>
      <c r="T395" s="147">
        <v>16572538.49</v>
      </c>
      <c r="U395" s="147">
        <v>156849512.03</v>
      </c>
      <c r="V395" s="147">
        <v>50439601.369999997</v>
      </c>
      <c r="W395" s="147">
        <v>106409910.66</v>
      </c>
      <c r="X395" s="147">
        <v>210235693.96000001</v>
      </c>
      <c r="Y395" s="147">
        <v>210235693.96000001</v>
      </c>
      <c r="Z395" s="147">
        <v>17122170</v>
      </c>
      <c r="AA395" s="147">
        <v>23372902.629999999</v>
      </c>
      <c r="AB395" s="148"/>
      <c r="AC395" s="149"/>
      <c r="AD395" s="149"/>
      <c r="AE395" s="149"/>
      <c r="AF395" s="149"/>
    </row>
    <row r="396" spans="1:32" ht="13.5" hidden="1" customHeight="1" outlineLevel="2" x14ac:dyDescent="0.15">
      <c r="A396" s="145">
        <v>357</v>
      </c>
      <c r="B396" s="146" t="s">
        <v>932</v>
      </c>
      <c r="C396" s="146" t="s">
        <v>950</v>
      </c>
      <c r="D396" s="146" t="s">
        <v>951</v>
      </c>
      <c r="E396" s="146" t="s">
        <v>964</v>
      </c>
      <c r="F396" s="146" t="s">
        <v>965</v>
      </c>
      <c r="G396" s="147">
        <v>29739617.829999998</v>
      </c>
      <c r="H396" s="147">
        <v>14851475.83</v>
      </c>
      <c r="I396" s="147">
        <v>14888142</v>
      </c>
      <c r="J396" s="147"/>
      <c r="K396" s="147"/>
      <c r="L396" s="147"/>
      <c r="M396" s="147">
        <v>0</v>
      </c>
      <c r="N396" s="147">
        <v>14888142</v>
      </c>
      <c r="O396" s="147">
        <v>5641961.7599999998</v>
      </c>
      <c r="P396" s="147">
        <v>2817142.69</v>
      </c>
      <c r="Q396" s="147"/>
      <c r="R396" s="147"/>
      <c r="S396" s="147"/>
      <c r="T396" s="147">
        <v>2824819.07</v>
      </c>
      <c r="U396" s="147">
        <v>8951394.9199999999</v>
      </c>
      <c r="V396" s="147">
        <v>3902152.48</v>
      </c>
      <c r="W396" s="147">
        <v>5049242.4400000004</v>
      </c>
      <c r="X396" s="147">
        <v>22762203.510000002</v>
      </c>
      <c r="Y396" s="147">
        <v>22762203.510000002</v>
      </c>
      <c r="Z396" s="147">
        <v>0</v>
      </c>
      <c r="AA396" s="147">
        <v>1946672.56</v>
      </c>
      <c r="AB396" s="148"/>
      <c r="AC396" s="149"/>
      <c r="AD396" s="149"/>
      <c r="AE396" s="149"/>
      <c r="AF396" s="149"/>
    </row>
    <row r="397" spans="1:32" ht="13.5" hidden="1" customHeight="1" outlineLevel="2" x14ac:dyDescent="0.15">
      <c r="A397" s="145">
        <v>358</v>
      </c>
      <c r="B397" s="146" t="s">
        <v>932</v>
      </c>
      <c r="C397" s="146" t="s">
        <v>950</v>
      </c>
      <c r="D397" s="146" t="s">
        <v>951</v>
      </c>
      <c r="E397" s="146" t="s">
        <v>966</v>
      </c>
      <c r="F397" s="146" t="s">
        <v>967</v>
      </c>
      <c r="G397" s="147">
        <v>57926216.600000001</v>
      </c>
      <c r="H397" s="147">
        <v>28368938.16</v>
      </c>
      <c r="I397" s="147">
        <v>29557278.440000001</v>
      </c>
      <c r="J397" s="147"/>
      <c r="K397" s="147"/>
      <c r="L397" s="147"/>
      <c r="M397" s="147">
        <v>0</v>
      </c>
      <c r="N397" s="147">
        <v>29557278.440000001</v>
      </c>
      <c r="O397" s="147">
        <v>11032627.77</v>
      </c>
      <c r="P397" s="147">
        <v>5402137.2999999998</v>
      </c>
      <c r="Q397" s="147"/>
      <c r="R397" s="147"/>
      <c r="S397" s="147"/>
      <c r="T397" s="147">
        <v>5630490.4699999997</v>
      </c>
      <c r="U397" s="147">
        <v>24624408.68</v>
      </c>
      <c r="V397" s="147">
        <v>10328004.539999999</v>
      </c>
      <c r="W397" s="147">
        <v>14296404.140000001</v>
      </c>
      <c r="X397" s="147">
        <v>49484173.049999997</v>
      </c>
      <c r="Y397" s="147">
        <v>49484173.049999997</v>
      </c>
      <c r="Z397" s="147">
        <v>7283764</v>
      </c>
      <c r="AA397" s="147">
        <v>13555317.380000001</v>
      </c>
      <c r="AB397" s="148"/>
      <c r="AC397" s="149"/>
      <c r="AD397" s="149"/>
      <c r="AE397" s="149"/>
      <c r="AF397" s="149"/>
    </row>
    <row r="398" spans="1:32" ht="13.5" hidden="1" customHeight="1" outlineLevel="2" x14ac:dyDescent="0.15">
      <c r="A398" s="145">
        <v>359</v>
      </c>
      <c r="B398" s="146" t="s">
        <v>932</v>
      </c>
      <c r="C398" s="146" t="s">
        <v>950</v>
      </c>
      <c r="D398" s="146" t="s">
        <v>951</v>
      </c>
      <c r="E398" s="146" t="s">
        <v>968</v>
      </c>
      <c r="F398" s="146" t="s">
        <v>969</v>
      </c>
      <c r="G398" s="147">
        <v>85400896.040000007</v>
      </c>
      <c r="H398" s="147">
        <v>42685992.210000001</v>
      </c>
      <c r="I398" s="147">
        <v>42714903.829999998</v>
      </c>
      <c r="J398" s="147"/>
      <c r="K398" s="147"/>
      <c r="L398" s="147"/>
      <c r="M398" s="147">
        <v>0</v>
      </c>
      <c r="N398" s="147">
        <v>42714903.829999998</v>
      </c>
      <c r="O398" s="147">
        <v>16266377.32</v>
      </c>
      <c r="P398" s="147">
        <v>8129829.04</v>
      </c>
      <c r="Q398" s="147"/>
      <c r="R398" s="147"/>
      <c r="S398" s="147"/>
      <c r="T398" s="147">
        <v>8136548.2800000003</v>
      </c>
      <c r="U398" s="147">
        <v>79908174.230000004</v>
      </c>
      <c r="V398" s="147">
        <v>36979308.75</v>
      </c>
      <c r="W398" s="147">
        <v>42928865.479999997</v>
      </c>
      <c r="X398" s="147">
        <v>93780317.590000004</v>
      </c>
      <c r="Y398" s="147">
        <v>79230821.810000002</v>
      </c>
      <c r="Z398" s="147">
        <v>7584149</v>
      </c>
      <c r="AA398" s="147">
        <v>18814929.789999999</v>
      </c>
      <c r="AB398" s="148"/>
      <c r="AC398" s="149"/>
      <c r="AD398" s="149"/>
      <c r="AE398" s="149"/>
      <c r="AF398" s="149"/>
    </row>
    <row r="399" spans="1:32" ht="13.5" hidden="1" customHeight="1" outlineLevel="2" x14ac:dyDescent="0.15">
      <c r="A399" s="145">
        <v>360</v>
      </c>
      <c r="B399" s="146" t="s">
        <v>932</v>
      </c>
      <c r="C399" s="146" t="s">
        <v>950</v>
      </c>
      <c r="D399" s="146" t="s">
        <v>951</v>
      </c>
      <c r="E399" s="146" t="s">
        <v>970</v>
      </c>
      <c r="F399" s="146" t="s">
        <v>971</v>
      </c>
      <c r="G399" s="147">
        <v>123632653.17</v>
      </c>
      <c r="H399" s="147">
        <v>48086983.359999999</v>
      </c>
      <c r="I399" s="147">
        <v>75545669.810000002</v>
      </c>
      <c r="J399" s="147"/>
      <c r="K399" s="147"/>
      <c r="L399" s="147"/>
      <c r="M399" s="147">
        <v>0</v>
      </c>
      <c r="N399" s="147">
        <v>75545669.810000002</v>
      </c>
      <c r="O399" s="147">
        <v>23519628.57</v>
      </c>
      <c r="P399" s="147">
        <v>9147912.9900000002</v>
      </c>
      <c r="Q399" s="147"/>
      <c r="R399" s="147"/>
      <c r="S399" s="147"/>
      <c r="T399" s="147">
        <v>14371715.58</v>
      </c>
      <c r="U399" s="147">
        <v>62029341.219999999</v>
      </c>
      <c r="V399" s="147">
        <v>20752426.649999999</v>
      </c>
      <c r="W399" s="147">
        <v>41276914.57</v>
      </c>
      <c r="X399" s="147">
        <v>131194299.95999999</v>
      </c>
      <c r="Y399" s="147">
        <v>131194299.95999999</v>
      </c>
      <c r="Z399" s="147">
        <v>0</v>
      </c>
      <c r="AA399" s="147">
        <v>22318993.329999998</v>
      </c>
      <c r="AB399" s="148"/>
      <c r="AC399" s="149"/>
      <c r="AD399" s="149"/>
      <c r="AE399" s="149"/>
      <c r="AF399" s="149"/>
    </row>
    <row r="400" spans="1:32" ht="13.5" hidden="1" customHeight="1" outlineLevel="2" x14ac:dyDescent="0.15">
      <c r="A400" s="145">
        <v>361</v>
      </c>
      <c r="B400" s="146" t="s">
        <v>932</v>
      </c>
      <c r="C400" s="146" t="s">
        <v>950</v>
      </c>
      <c r="D400" s="146" t="s">
        <v>951</v>
      </c>
      <c r="E400" s="146" t="s">
        <v>972</v>
      </c>
      <c r="F400" s="146" t="s">
        <v>973</v>
      </c>
      <c r="G400" s="147">
        <v>13742916.050000001</v>
      </c>
      <c r="H400" s="147">
        <v>4612408.47</v>
      </c>
      <c r="I400" s="147">
        <v>9130507.5800000001</v>
      </c>
      <c r="J400" s="147"/>
      <c r="K400" s="147"/>
      <c r="L400" s="147"/>
      <c r="M400" s="147">
        <v>0</v>
      </c>
      <c r="N400" s="147">
        <v>9130507.5800000001</v>
      </c>
      <c r="O400" s="147">
        <v>2537034.7999999998</v>
      </c>
      <c r="P400" s="147">
        <v>851923.16</v>
      </c>
      <c r="Q400" s="147"/>
      <c r="R400" s="147"/>
      <c r="S400" s="147"/>
      <c r="T400" s="147">
        <v>1685111.64</v>
      </c>
      <c r="U400" s="147">
        <v>7353849.1799999997</v>
      </c>
      <c r="V400" s="147">
        <v>2445818.37</v>
      </c>
      <c r="W400" s="147">
        <v>4908030.8099999996</v>
      </c>
      <c r="X400" s="147">
        <v>15723650.029999999</v>
      </c>
      <c r="Y400" s="147">
        <v>15723650.029999999</v>
      </c>
      <c r="Z400" s="147">
        <v>5000000</v>
      </c>
      <c r="AA400" s="147">
        <v>62187.43</v>
      </c>
      <c r="AB400" s="148"/>
      <c r="AC400" s="149"/>
      <c r="AD400" s="149"/>
      <c r="AE400" s="149"/>
      <c r="AF400" s="149"/>
    </row>
    <row r="401" spans="1:32" ht="13.5" hidden="1" customHeight="1" outlineLevel="2" x14ac:dyDescent="0.15">
      <c r="A401" s="145">
        <v>362</v>
      </c>
      <c r="B401" s="146" t="s">
        <v>932</v>
      </c>
      <c r="C401" s="146" t="s">
        <v>950</v>
      </c>
      <c r="D401" s="146" t="s">
        <v>951</v>
      </c>
      <c r="E401" s="146" t="s">
        <v>974</v>
      </c>
      <c r="F401" s="146" t="s">
        <v>975</v>
      </c>
      <c r="G401" s="147">
        <v>74413965.040000007</v>
      </c>
      <c r="H401" s="147">
        <v>32170922.52</v>
      </c>
      <c r="I401" s="147">
        <v>42243042.520000003</v>
      </c>
      <c r="J401" s="147"/>
      <c r="K401" s="147"/>
      <c r="L401" s="147"/>
      <c r="M401" s="147">
        <v>0</v>
      </c>
      <c r="N401" s="147">
        <v>42243042.520000003</v>
      </c>
      <c r="O401" s="147">
        <v>14173687.74</v>
      </c>
      <c r="P401" s="147">
        <v>6128004.25</v>
      </c>
      <c r="Q401" s="147"/>
      <c r="R401" s="147"/>
      <c r="S401" s="147"/>
      <c r="T401" s="147">
        <v>8045683.4900000002</v>
      </c>
      <c r="U401" s="147">
        <v>14172030.52</v>
      </c>
      <c r="V401" s="147">
        <v>5692489.2300000004</v>
      </c>
      <c r="W401" s="147">
        <v>8479541.2899999991</v>
      </c>
      <c r="X401" s="147">
        <v>58768267.299999997</v>
      </c>
      <c r="Y401" s="147">
        <v>52612935.770000003</v>
      </c>
      <c r="Z401" s="147">
        <v>0</v>
      </c>
      <c r="AA401" s="147">
        <v>17696710.84</v>
      </c>
      <c r="AB401" s="148"/>
      <c r="AC401" s="149"/>
      <c r="AD401" s="149"/>
      <c r="AE401" s="149"/>
      <c r="AF401" s="149"/>
    </row>
    <row r="402" spans="1:32" ht="13.5" hidden="1" customHeight="1" outlineLevel="2" x14ac:dyDescent="0.15">
      <c r="A402" s="145">
        <v>363</v>
      </c>
      <c r="B402" s="146" t="s">
        <v>932</v>
      </c>
      <c r="C402" s="146" t="s">
        <v>950</v>
      </c>
      <c r="D402" s="146" t="s">
        <v>951</v>
      </c>
      <c r="E402" s="146" t="s">
        <v>976</v>
      </c>
      <c r="F402" s="146" t="s">
        <v>977</v>
      </c>
      <c r="G402" s="147">
        <v>48385649.460000001</v>
      </c>
      <c r="H402" s="147">
        <v>22225926.600000001</v>
      </c>
      <c r="I402" s="147">
        <v>26159722.859999999</v>
      </c>
      <c r="J402" s="147"/>
      <c r="K402" s="147"/>
      <c r="L402" s="147"/>
      <c r="M402" s="147">
        <v>0</v>
      </c>
      <c r="N402" s="147">
        <v>26159722.859999999</v>
      </c>
      <c r="O402" s="147">
        <v>9210522.4600000009</v>
      </c>
      <c r="P402" s="147">
        <v>4231309.46</v>
      </c>
      <c r="Q402" s="147"/>
      <c r="R402" s="147"/>
      <c r="S402" s="147"/>
      <c r="T402" s="147">
        <v>4979213</v>
      </c>
      <c r="U402" s="147">
        <v>14977936.34</v>
      </c>
      <c r="V402" s="147">
        <v>6548297.9400000004</v>
      </c>
      <c r="W402" s="147">
        <v>8429638.4000000004</v>
      </c>
      <c r="X402" s="147">
        <v>39568574.259999998</v>
      </c>
      <c r="Y402" s="147">
        <v>39568574.259999998</v>
      </c>
      <c r="Z402" s="147">
        <v>14091698</v>
      </c>
      <c r="AA402" s="147">
        <v>6674380.6399999997</v>
      </c>
      <c r="AB402" s="148"/>
      <c r="AC402" s="149"/>
      <c r="AD402" s="149"/>
      <c r="AE402" s="149"/>
      <c r="AF402" s="149"/>
    </row>
    <row r="403" spans="1:32" ht="13.5" hidden="1" customHeight="1" outlineLevel="2" x14ac:dyDescent="0.15">
      <c r="A403" s="145">
        <v>364</v>
      </c>
      <c r="B403" s="146" t="s">
        <v>932</v>
      </c>
      <c r="C403" s="146" t="s">
        <v>950</v>
      </c>
      <c r="D403" s="146" t="s">
        <v>951</v>
      </c>
      <c r="E403" s="146" t="s">
        <v>978</v>
      </c>
      <c r="F403" s="146" t="s">
        <v>979</v>
      </c>
      <c r="G403" s="147">
        <v>179889792.38999999</v>
      </c>
      <c r="H403" s="147">
        <v>20780367.890000001</v>
      </c>
      <c r="I403" s="147">
        <v>159109424.5</v>
      </c>
      <c r="J403" s="147"/>
      <c r="K403" s="147"/>
      <c r="L403" s="147"/>
      <c r="M403" s="147">
        <v>0</v>
      </c>
      <c r="N403" s="147">
        <v>159109424.5</v>
      </c>
      <c r="O403" s="147">
        <v>34036869.649999999</v>
      </c>
      <c r="P403" s="147">
        <v>3931688.11</v>
      </c>
      <c r="Q403" s="147"/>
      <c r="R403" s="147"/>
      <c r="S403" s="147"/>
      <c r="T403" s="147">
        <v>30105181.539999999</v>
      </c>
      <c r="U403" s="147">
        <v>0</v>
      </c>
      <c r="V403" s="147">
        <v>0</v>
      </c>
      <c r="W403" s="147">
        <v>0</v>
      </c>
      <c r="X403" s="147">
        <v>189214606.03999999</v>
      </c>
      <c r="Y403" s="147">
        <v>189214606.03999999</v>
      </c>
      <c r="Z403" s="147">
        <v>0</v>
      </c>
      <c r="AA403" s="147">
        <v>16274174.34</v>
      </c>
      <c r="AB403" s="148"/>
      <c r="AC403" s="149"/>
      <c r="AD403" s="149"/>
      <c r="AE403" s="149"/>
      <c r="AF403" s="149"/>
    </row>
    <row r="404" spans="1:32" ht="13.5" hidden="1" customHeight="1" outlineLevel="2" x14ac:dyDescent="0.15">
      <c r="A404" s="145">
        <v>365</v>
      </c>
      <c r="B404" s="146" t="s">
        <v>932</v>
      </c>
      <c r="C404" s="146" t="s">
        <v>950</v>
      </c>
      <c r="D404" s="146" t="s">
        <v>951</v>
      </c>
      <c r="E404" s="146" t="s">
        <v>980</v>
      </c>
      <c r="F404" s="146" t="s">
        <v>981</v>
      </c>
      <c r="G404" s="147">
        <v>35448862.359999999</v>
      </c>
      <c r="H404" s="147">
        <v>9621159.1699999999</v>
      </c>
      <c r="I404" s="147">
        <v>25827703.190000001</v>
      </c>
      <c r="J404" s="147"/>
      <c r="K404" s="147"/>
      <c r="L404" s="147"/>
      <c r="M404" s="147">
        <v>0</v>
      </c>
      <c r="N404" s="147">
        <v>25827703.190000001</v>
      </c>
      <c r="O404" s="147">
        <v>6751973.3099999996</v>
      </c>
      <c r="P404" s="147">
        <v>1833062.2</v>
      </c>
      <c r="Q404" s="147"/>
      <c r="R404" s="147"/>
      <c r="S404" s="147"/>
      <c r="T404" s="147">
        <v>4918911.1100000003</v>
      </c>
      <c r="U404" s="147">
        <v>9166909.8000000007</v>
      </c>
      <c r="V404" s="147">
        <v>2359359.63</v>
      </c>
      <c r="W404" s="147">
        <v>6807550.1699999999</v>
      </c>
      <c r="X404" s="147">
        <v>37554164.469999999</v>
      </c>
      <c r="Y404" s="147">
        <v>36974334.780000001</v>
      </c>
      <c r="Z404" s="147">
        <v>5742895</v>
      </c>
      <c r="AA404" s="147">
        <v>6045461.5199999996</v>
      </c>
      <c r="AB404" s="148"/>
      <c r="AC404" s="149"/>
      <c r="AD404" s="149"/>
      <c r="AE404" s="149"/>
      <c r="AF404" s="149"/>
    </row>
    <row r="405" spans="1:32" ht="13.5" hidden="1" customHeight="1" outlineLevel="1" x14ac:dyDescent="0.15">
      <c r="A405" s="151"/>
      <c r="B405" s="152"/>
      <c r="C405" s="153"/>
      <c r="D405" s="154" t="s">
        <v>982</v>
      </c>
      <c r="E405" s="152"/>
      <c r="F405" s="152"/>
      <c r="G405" s="155">
        <v>924826832.06999993</v>
      </c>
      <c r="H405" s="155">
        <v>335853921.63000005</v>
      </c>
      <c r="I405" s="155">
        <v>588972910.44000006</v>
      </c>
      <c r="J405" s="155"/>
      <c r="K405" s="155"/>
      <c r="L405" s="155"/>
      <c r="M405" s="155">
        <v>0</v>
      </c>
      <c r="N405" s="155">
        <v>588972910.44000006</v>
      </c>
      <c r="O405" s="155">
        <v>175481516.44999999</v>
      </c>
      <c r="P405" s="155">
        <v>63775703.180000007</v>
      </c>
      <c r="Q405" s="155"/>
      <c r="R405" s="155"/>
      <c r="S405" s="155"/>
      <c r="T405" s="155">
        <v>111705813.27</v>
      </c>
      <c r="U405" s="155">
        <v>1009931278.6399999</v>
      </c>
      <c r="V405" s="155">
        <v>510464193.19000006</v>
      </c>
      <c r="W405" s="155">
        <v>499467085.44999999</v>
      </c>
      <c r="X405" s="155">
        <v>1200145809.1599998</v>
      </c>
      <c r="Y405" s="155">
        <v>1134339316.7599998</v>
      </c>
      <c r="Z405" s="155">
        <v>57873491</v>
      </c>
      <c r="AA405" s="155">
        <v>150306209.31000003</v>
      </c>
      <c r="AB405" s="148"/>
      <c r="AC405" s="149"/>
      <c r="AD405" s="149"/>
      <c r="AE405" s="149"/>
      <c r="AF405" s="149"/>
    </row>
    <row r="406" spans="1:32" ht="13.5" hidden="1" customHeight="1" outlineLevel="2" x14ac:dyDescent="0.15">
      <c r="A406" s="156">
        <v>366</v>
      </c>
      <c r="B406" s="157" t="s">
        <v>932</v>
      </c>
      <c r="C406" s="146" t="s">
        <v>983</v>
      </c>
      <c r="D406" s="157" t="s">
        <v>984</v>
      </c>
      <c r="E406" s="157" t="s">
        <v>985</v>
      </c>
      <c r="F406" s="157" t="s">
        <v>986</v>
      </c>
      <c r="G406" s="147">
        <v>151466654.97</v>
      </c>
      <c r="H406" s="147">
        <v>91038341.099999994</v>
      </c>
      <c r="I406" s="147">
        <v>60428313.869999997</v>
      </c>
      <c r="J406" s="147"/>
      <c r="K406" s="147"/>
      <c r="L406" s="147"/>
      <c r="M406" s="147">
        <v>0</v>
      </c>
      <c r="N406" s="147">
        <v>60428313.869999997</v>
      </c>
      <c r="O406" s="147">
        <v>28604742.609999999</v>
      </c>
      <c r="P406" s="147">
        <v>17187954.699999999</v>
      </c>
      <c r="Q406" s="147"/>
      <c r="R406" s="147"/>
      <c r="S406" s="147"/>
      <c r="T406" s="147">
        <v>11416787.91</v>
      </c>
      <c r="U406" s="147">
        <v>313029645.56999999</v>
      </c>
      <c r="V406" s="147">
        <v>154586467.19999999</v>
      </c>
      <c r="W406" s="147">
        <v>158443178.37</v>
      </c>
      <c r="X406" s="147">
        <v>230288280.15000001</v>
      </c>
      <c r="Y406" s="147">
        <v>230288280.15000001</v>
      </c>
      <c r="Z406" s="147">
        <v>16267093</v>
      </c>
      <c r="AA406" s="147">
        <v>13804265.289999999</v>
      </c>
      <c r="AB406" s="148"/>
      <c r="AC406" s="149"/>
      <c r="AD406" s="149"/>
      <c r="AE406" s="149"/>
      <c r="AF406" s="149"/>
    </row>
    <row r="407" spans="1:32" ht="13.5" hidden="1" customHeight="1" outlineLevel="2" x14ac:dyDescent="0.15">
      <c r="A407" s="145">
        <v>367</v>
      </c>
      <c r="B407" s="146" t="s">
        <v>932</v>
      </c>
      <c r="C407" s="146" t="s">
        <v>983</v>
      </c>
      <c r="D407" s="146" t="s">
        <v>984</v>
      </c>
      <c r="E407" s="146" t="s">
        <v>987</v>
      </c>
      <c r="F407" s="146" t="s">
        <v>988</v>
      </c>
      <c r="G407" s="147">
        <v>57757248.310000002</v>
      </c>
      <c r="H407" s="147">
        <v>39489579.68</v>
      </c>
      <c r="I407" s="147">
        <v>18267668.629999999</v>
      </c>
      <c r="J407" s="147"/>
      <c r="K407" s="147"/>
      <c r="L407" s="147"/>
      <c r="M407" s="147">
        <v>0</v>
      </c>
      <c r="N407" s="147">
        <v>18267668.629999999</v>
      </c>
      <c r="O407" s="147">
        <v>10965535.58</v>
      </c>
      <c r="P407" s="147">
        <v>7495908.8200000003</v>
      </c>
      <c r="Q407" s="147"/>
      <c r="R407" s="147"/>
      <c r="S407" s="147"/>
      <c r="T407" s="147">
        <v>3469626.76</v>
      </c>
      <c r="U407" s="147">
        <v>47124352.060000002</v>
      </c>
      <c r="V407" s="147">
        <v>25578972.5</v>
      </c>
      <c r="W407" s="147">
        <v>21545379.559999999</v>
      </c>
      <c r="X407" s="147">
        <v>43282674.950000003</v>
      </c>
      <c r="Y407" s="147">
        <v>34893421.240000002</v>
      </c>
      <c r="Z407" s="147">
        <v>11331998</v>
      </c>
      <c r="AA407" s="147">
        <v>3040155.49</v>
      </c>
      <c r="AB407" s="148"/>
      <c r="AC407" s="149"/>
      <c r="AD407" s="149"/>
      <c r="AE407" s="149"/>
      <c r="AF407" s="149"/>
    </row>
    <row r="408" spans="1:32" ht="13.5" hidden="1" customHeight="1" outlineLevel="2" x14ac:dyDescent="0.15">
      <c r="A408" s="145">
        <v>368</v>
      </c>
      <c r="B408" s="146" t="s">
        <v>932</v>
      </c>
      <c r="C408" s="146" t="s">
        <v>983</v>
      </c>
      <c r="D408" s="146" t="s">
        <v>984</v>
      </c>
      <c r="E408" s="146" t="s">
        <v>989</v>
      </c>
      <c r="F408" s="146" t="s">
        <v>990</v>
      </c>
      <c r="G408" s="147">
        <v>55347984.340000004</v>
      </c>
      <c r="H408" s="147">
        <v>29996328.780000001</v>
      </c>
      <c r="I408" s="147">
        <v>25351655.559999999</v>
      </c>
      <c r="J408" s="147"/>
      <c r="K408" s="147"/>
      <c r="L408" s="147"/>
      <c r="M408" s="147">
        <v>0</v>
      </c>
      <c r="N408" s="147">
        <v>25351655.559999999</v>
      </c>
      <c r="O408" s="147">
        <v>10508123.390000001</v>
      </c>
      <c r="P408" s="147">
        <v>5694342.8799999999</v>
      </c>
      <c r="Q408" s="147"/>
      <c r="R408" s="147"/>
      <c r="S408" s="147"/>
      <c r="T408" s="147">
        <v>4813780.51</v>
      </c>
      <c r="U408" s="147">
        <v>20451132.59</v>
      </c>
      <c r="V408" s="147">
        <v>10231448.34</v>
      </c>
      <c r="W408" s="147">
        <v>10219684.25</v>
      </c>
      <c r="X408" s="147">
        <v>40385120.32</v>
      </c>
      <c r="Y408" s="147">
        <v>39856540.420000002</v>
      </c>
      <c r="Z408" s="147">
        <v>3183526</v>
      </c>
      <c r="AA408" s="147">
        <v>4990698.87</v>
      </c>
      <c r="AB408" s="148"/>
      <c r="AC408" s="149"/>
      <c r="AD408" s="149"/>
      <c r="AE408" s="149"/>
      <c r="AF408" s="149"/>
    </row>
    <row r="409" spans="1:32" ht="13.5" hidden="1" customHeight="1" outlineLevel="2" x14ac:dyDescent="0.15">
      <c r="A409" s="145">
        <v>369</v>
      </c>
      <c r="B409" s="146" t="s">
        <v>932</v>
      </c>
      <c r="C409" s="146" t="s">
        <v>983</v>
      </c>
      <c r="D409" s="146" t="s">
        <v>984</v>
      </c>
      <c r="E409" s="146" t="s">
        <v>991</v>
      </c>
      <c r="F409" s="146" t="s">
        <v>992</v>
      </c>
      <c r="G409" s="147">
        <v>110552937.28</v>
      </c>
      <c r="H409" s="147">
        <v>50916836.979999997</v>
      </c>
      <c r="I409" s="147">
        <v>59636100.299999997</v>
      </c>
      <c r="J409" s="147"/>
      <c r="K409" s="147"/>
      <c r="L409" s="147"/>
      <c r="M409" s="147">
        <v>0</v>
      </c>
      <c r="N409" s="147">
        <v>59636100.299999997</v>
      </c>
      <c r="O409" s="147">
        <v>20830545.550000001</v>
      </c>
      <c r="P409" s="147">
        <v>9597804.3800000008</v>
      </c>
      <c r="Q409" s="147"/>
      <c r="R409" s="147"/>
      <c r="S409" s="147"/>
      <c r="T409" s="147">
        <v>11232741.17</v>
      </c>
      <c r="U409" s="147">
        <v>82496918.900000006</v>
      </c>
      <c r="V409" s="147">
        <v>36432877.640000001</v>
      </c>
      <c r="W409" s="147">
        <v>46064041.259999998</v>
      </c>
      <c r="X409" s="147">
        <v>116932882.73</v>
      </c>
      <c r="Y409" s="147">
        <v>116932882.73</v>
      </c>
      <c r="Z409" s="147">
        <v>21478600</v>
      </c>
      <c r="AA409" s="147">
        <v>6123968.2199999997</v>
      </c>
      <c r="AB409" s="148"/>
      <c r="AC409" s="149"/>
      <c r="AD409" s="149"/>
      <c r="AE409" s="149"/>
      <c r="AF409" s="149"/>
    </row>
    <row r="410" spans="1:32" ht="13.5" hidden="1" customHeight="1" outlineLevel="2" x14ac:dyDescent="0.15">
      <c r="A410" s="145">
        <v>370</v>
      </c>
      <c r="B410" s="146" t="s">
        <v>932</v>
      </c>
      <c r="C410" s="146" t="s">
        <v>983</v>
      </c>
      <c r="D410" s="146" t="s">
        <v>984</v>
      </c>
      <c r="E410" s="146" t="s">
        <v>993</v>
      </c>
      <c r="F410" s="146" t="s">
        <v>994</v>
      </c>
      <c r="G410" s="147">
        <v>37983450.859999999</v>
      </c>
      <c r="H410" s="147">
        <v>18345383.719999999</v>
      </c>
      <c r="I410" s="147">
        <v>19638067.140000001</v>
      </c>
      <c r="J410" s="147"/>
      <c r="K410" s="147"/>
      <c r="L410" s="147"/>
      <c r="M410" s="147">
        <v>0</v>
      </c>
      <c r="N410" s="147">
        <v>19638067.140000001</v>
      </c>
      <c r="O410" s="147">
        <v>7165242.3799999999</v>
      </c>
      <c r="P410" s="147">
        <v>3461907.48</v>
      </c>
      <c r="Q410" s="147"/>
      <c r="R410" s="147"/>
      <c r="S410" s="147"/>
      <c r="T410" s="147">
        <v>3703334.9</v>
      </c>
      <c r="U410" s="147">
        <v>11539398.68</v>
      </c>
      <c r="V410" s="147">
        <v>5451822.7999999998</v>
      </c>
      <c r="W410" s="147">
        <v>6087575.8799999999</v>
      </c>
      <c r="X410" s="147">
        <v>29428977.920000002</v>
      </c>
      <c r="Y410" s="147">
        <v>29428977.920000002</v>
      </c>
      <c r="Z410" s="147">
        <v>658227</v>
      </c>
      <c r="AA410" s="147">
        <v>1192778.33</v>
      </c>
      <c r="AB410" s="148"/>
      <c r="AC410" s="149"/>
      <c r="AD410" s="149"/>
      <c r="AE410" s="149"/>
      <c r="AF410" s="149"/>
    </row>
    <row r="411" spans="1:32" ht="13.5" hidden="1" customHeight="1" outlineLevel="2" x14ac:dyDescent="0.15">
      <c r="A411" s="145">
        <v>371</v>
      </c>
      <c r="B411" s="146" t="s">
        <v>932</v>
      </c>
      <c r="C411" s="146" t="s">
        <v>983</v>
      </c>
      <c r="D411" s="146" t="s">
        <v>984</v>
      </c>
      <c r="E411" s="146" t="s">
        <v>995</v>
      </c>
      <c r="F411" s="146" t="s">
        <v>996</v>
      </c>
      <c r="G411" s="147">
        <v>62073446.840000004</v>
      </c>
      <c r="H411" s="147">
        <v>33747042.840000004</v>
      </c>
      <c r="I411" s="147">
        <v>28326404</v>
      </c>
      <c r="J411" s="147"/>
      <c r="K411" s="147"/>
      <c r="L411" s="147"/>
      <c r="M411" s="147">
        <v>0</v>
      </c>
      <c r="N411" s="147">
        <v>28326404</v>
      </c>
      <c r="O411" s="147">
        <v>11784989.93</v>
      </c>
      <c r="P411" s="147">
        <v>6406076.3700000001</v>
      </c>
      <c r="Q411" s="147"/>
      <c r="R411" s="147"/>
      <c r="S411" s="147"/>
      <c r="T411" s="147">
        <v>5378913.5599999996</v>
      </c>
      <c r="U411" s="147">
        <v>12289415.189999999</v>
      </c>
      <c r="V411" s="147">
        <v>6368858.79</v>
      </c>
      <c r="W411" s="147">
        <v>5920556.4000000004</v>
      </c>
      <c r="X411" s="147">
        <v>39625873.960000001</v>
      </c>
      <c r="Y411" s="147">
        <v>36540565.960000001</v>
      </c>
      <c r="Z411" s="147">
        <v>7145724</v>
      </c>
      <c r="AA411" s="147">
        <v>3790384.47</v>
      </c>
      <c r="AB411" s="148"/>
      <c r="AC411" s="149"/>
      <c r="AD411" s="149"/>
      <c r="AE411" s="149"/>
      <c r="AF411" s="149"/>
    </row>
    <row r="412" spans="1:32" ht="13.5" hidden="1" customHeight="1" outlineLevel="2" x14ac:dyDescent="0.15">
      <c r="A412" s="145">
        <v>372</v>
      </c>
      <c r="B412" s="146" t="s">
        <v>932</v>
      </c>
      <c r="C412" s="146" t="s">
        <v>983</v>
      </c>
      <c r="D412" s="146" t="s">
        <v>984</v>
      </c>
      <c r="E412" s="146" t="s">
        <v>997</v>
      </c>
      <c r="F412" s="146" t="s">
        <v>998</v>
      </c>
      <c r="G412" s="147">
        <v>54952790.619999997</v>
      </c>
      <c r="H412" s="147">
        <v>21857194.16</v>
      </c>
      <c r="I412" s="147">
        <v>33095596.460000001</v>
      </c>
      <c r="J412" s="147"/>
      <c r="K412" s="147"/>
      <c r="L412" s="147"/>
      <c r="M412" s="147">
        <v>0</v>
      </c>
      <c r="N412" s="147">
        <v>33095596.460000001</v>
      </c>
      <c r="O412" s="147">
        <v>10433093.65</v>
      </c>
      <c r="P412" s="147">
        <v>4148330.14</v>
      </c>
      <c r="Q412" s="147"/>
      <c r="R412" s="147"/>
      <c r="S412" s="147"/>
      <c r="T412" s="147">
        <v>6284763.5099999998</v>
      </c>
      <c r="U412" s="147">
        <v>16618465.48</v>
      </c>
      <c r="V412" s="147">
        <v>5068109.7</v>
      </c>
      <c r="W412" s="147">
        <v>11550355.779999999</v>
      </c>
      <c r="X412" s="147">
        <v>50930715.75</v>
      </c>
      <c r="Y412" s="147">
        <v>45544625.75</v>
      </c>
      <c r="Z412" s="147">
        <v>111943</v>
      </c>
      <c r="AA412" s="147">
        <v>3025343.62</v>
      </c>
      <c r="AB412" s="148"/>
      <c r="AC412" s="149"/>
      <c r="AD412" s="149"/>
      <c r="AE412" s="149"/>
      <c r="AF412" s="149"/>
    </row>
    <row r="413" spans="1:32" ht="13.5" hidden="1" customHeight="1" outlineLevel="2" x14ac:dyDescent="0.15">
      <c r="A413" s="145">
        <v>373</v>
      </c>
      <c r="B413" s="146" t="s">
        <v>932</v>
      </c>
      <c r="C413" s="146" t="s">
        <v>983</v>
      </c>
      <c r="D413" s="146" t="s">
        <v>984</v>
      </c>
      <c r="E413" s="146" t="s">
        <v>999</v>
      </c>
      <c r="F413" s="146" t="s">
        <v>1000</v>
      </c>
      <c r="G413" s="147">
        <v>27398984.100000001</v>
      </c>
      <c r="H413" s="147">
        <v>11530084.539999999</v>
      </c>
      <c r="I413" s="147">
        <v>15868899.560000001</v>
      </c>
      <c r="J413" s="147"/>
      <c r="K413" s="147"/>
      <c r="L413" s="147"/>
      <c r="M413" s="147">
        <v>0</v>
      </c>
      <c r="N413" s="147">
        <v>15868899.560000001</v>
      </c>
      <c r="O413" s="147">
        <v>5186146.58</v>
      </c>
      <c r="P413" s="147">
        <v>2182897.2599999998</v>
      </c>
      <c r="Q413" s="147"/>
      <c r="R413" s="147"/>
      <c r="S413" s="147"/>
      <c r="T413" s="147">
        <v>3003249.32</v>
      </c>
      <c r="U413" s="147">
        <v>9678046.3000000007</v>
      </c>
      <c r="V413" s="147">
        <v>3976623.2</v>
      </c>
      <c r="W413" s="147">
        <v>5701423.0999999996</v>
      </c>
      <c r="X413" s="147">
        <v>24573571.98</v>
      </c>
      <c r="Y413" s="147">
        <v>24573571.98</v>
      </c>
      <c r="Z413" s="147">
        <v>480394</v>
      </c>
      <c r="AA413" s="147">
        <v>905108.91</v>
      </c>
      <c r="AB413" s="148"/>
      <c r="AC413" s="149"/>
      <c r="AD413" s="149"/>
      <c r="AE413" s="149"/>
      <c r="AF413" s="149"/>
    </row>
    <row r="414" spans="1:32" ht="13.5" hidden="1" customHeight="1" outlineLevel="2" x14ac:dyDescent="0.15">
      <c r="A414" s="145">
        <v>374</v>
      </c>
      <c r="B414" s="146" t="s">
        <v>932</v>
      </c>
      <c r="C414" s="146" t="s">
        <v>983</v>
      </c>
      <c r="D414" s="146" t="s">
        <v>984</v>
      </c>
      <c r="E414" s="146" t="s">
        <v>1001</v>
      </c>
      <c r="F414" s="146" t="s">
        <v>1002</v>
      </c>
      <c r="G414" s="147">
        <v>37887687.719999999</v>
      </c>
      <c r="H414" s="147">
        <v>12496650.859999999</v>
      </c>
      <c r="I414" s="147">
        <v>25391036.859999999</v>
      </c>
      <c r="J414" s="147"/>
      <c r="K414" s="147"/>
      <c r="L414" s="147"/>
      <c r="M414" s="147">
        <v>0</v>
      </c>
      <c r="N414" s="147">
        <v>25391036.859999999</v>
      </c>
      <c r="O414" s="147">
        <v>7193188.7300000004</v>
      </c>
      <c r="P414" s="147">
        <v>2372428.9900000002</v>
      </c>
      <c r="Q414" s="147"/>
      <c r="R414" s="147"/>
      <c r="S414" s="147"/>
      <c r="T414" s="147">
        <v>4820759.74</v>
      </c>
      <c r="U414" s="147">
        <v>4927151.51</v>
      </c>
      <c r="V414" s="147">
        <v>1526421.15</v>
      </c>
      <c r="W414" s="147">
        <v>3400730.36</v>
      </c>
      <c r="X414" s="147">
        <v>33612526.960000001</v>
      </c>
      <c r="Y414" s="147">
        <v>33254420.739999998</v>
      </c>
      <c r="Z414" s="147">
        <v>2649603</v>
      </c>
      <c r="AA414" s="147">
        <v>2692976.44</v>
      </c>
      <c r="AB414" s="148"/>
      <c r="AC414" s="149"/>
      <c r="AD414" s="149"/>
      <c r="AE414" s="149"/>
      <c r="AF414" s="149"/>
    </row>
    <row r="415" spans="1:32" ht="13.5" hidden="1" customHeight="1" outlineLevel="1" x14ac:dyDescent="0.15">
      <c r="A415" s="151"/>
      <c r="B415" s="152"/>
      <c r="C415" s="153"/>
      <c r="D415" s="154" t="s">
        <v>1003</v>
      </c>
      <c r="E415" s="152"/>
      <c r="F415" s="152"/>
      <c r="G415" s="155">
        <v>595421185.04000008</v>
      </c>
      <c r="H415" s="155">
        <v>309417442.66000003</v>
      </c>
      <c r="I415" s="155">
        <v>286003742.38</v>
      </c>
      <c r="J415" s="155"/>
      <c r="K415" s="155"/>
      <c r="L415" s="155"/>
      <c r="M415" s="155">
        <v>0</v>
      </c>
      <c r="N415" s="155">
        <v>286003742.38</v>
      </c>
      <c r="O415" s="155">
        <v>112671608.40000001</v>
      </c>
      <c r="P415" s="155">
        <v>58547651.019999996</v>
      </c>
      <c r="Q415" s="155"/>
      <c r="R415" s="155"/>
      <c r="S415" s="155"/>
      <c r="T415" s="155">
        <v>54123957.380000003</v>
      </c>
      <c r="U415" s="155">
        <v>518154526.28000003</v>
      </c>
      <c r="V415" s="155">
        <v>249221601.31999999</v>
      </c>
      <c r="W415" s="155">
        <v>268932924.95999998</v>
      </c>
      <c r="X415" s="155">
        <v>609060624.72000003</v>
      </c>
      <c r="Y415" s="155">
        <v>591313286.88999999</v>
      </c>
      <c r="Z415" s="155">
        <v>63307108</v>
      </c>
      <c r="AA415" s="155">
        <v>39565679.639999993</v>
      </c>
      <c r="AB415" s="148"/>
      <c r="AC415" s="149"/>
      <c r="AD415" s="149"/>
      <c r="AE415" s="149"/>
      <c r="AF415" s="149"/>
    </row>
    <row r="416" spans="1:32" ht="13.5" hidden="1" customHeight="1" outlineLevel="2" x14ac:dyDescent="0.15">
      <c r="A416" s="156">
        <v>375</v>
      </c>
      <c r="B416" s="157" t="s">
        <v>932</v>
      </c>
      <c r="C416" s="146" t="s">
        <v>1004</v>
      </c>
      <c r="D416" s="157" t="s">
        <v>1005</v>
      </c>
      <c r="E416" s="157" t="s">
        <v>1006</v>
      </c>
      <c r="F416" s="157" t="s">
        <v>1007</v>
      </c>
      <c r="G416" s="147">
        <v>108618546.02</v>
      </c>
      <c r="H416" s="147">
        <v>64209673.32</v>
      </c>
      <c r="I416" s="147">
        <v>44408872.700000003</v>
      </c>
      <c r="J416" s="147"/>
      <c r="K416" s="147"/>
      <c r="L416" s="147"/>
      <c r="M416" s="147">
        <v>2482007.04</v>
      </c>
      <c r="N416" s="147">
        <v>41926865.659999996</v>
      </c>
      <c r="O416" s="147">
        <v>19735075.760000002</v>
      </c>
      <c r="P416" s="147">
        <v>11674486.060000001</v>
      </c>
      <c r="Q416" s="147"/>
      <c r="R416" s="147"/>
      <c r="S416" s="147"/>
      <c r="T416" s="147">
        <v>8060589.7000000002</v>
      </c>
      <c r="U416" s="147">
        <v>491439264.61000001</v>
      </c>
      <c r="V416" s="147">
        <v>267483077.62</v>
      </c>
      <c r="W416" s="147">
        <v>223956186.99000001</v>
      </c>
      <c r="X416" s="147">
        <v>276425649.38999999</v>
      </c>
      <c r="Y416" s="147">
        <v>257199514.78999999</v>
      </c>
      <c r="Z416" s="147">
        <v>6325433</v>
      </c>
      <c r="AA416" s="147">
        <v>6519968.46</v>
      </c>
      <c r="AB416" s="148"/>
      <c r="AC416" s="149"/>
      <c r="AD416" s="149"/>
      <c r="AE416" s="149"/>
      <c r="AF416" s="149"/>
    </row>
    <row r="417" spans="1:32" ht="13.5" hidden="1" customHeight="1" outlineLevel="2" x14ac:dyDescent="0.15">
      <c r="A417" s="145">
        <v>376</v>
      </c>
      <c r="B417" s="146" t="s">
        <v>932</v>
      </c>
      <c r="C417" s="146" t="s">
        <v>1004</v>
      </c>
      <c r="D417" s="146" t="s">
        <v>1005</v>
      </c>
      <c r="E417" s="146" t="s">
        <v>1008</v>
      </c>
      <c r="F417" s="146" t="s">
        <v>1009</v>
      </c>
      <c r="G417" s="147">
        <v>57540325.240000002</v>
      </c>
      <c r="H417" s="147">
        <v>23994752.170000002</v>
      </c>
      <c r="I417" s="147">
        <v>33545573.07</v>
      </c>
      <c r="J417" s="147"/>
      <c r="K417" s="147"/>
      <c r="L417" s="147"/>
      <c r="M417" s="147">
        <v>7855995.0499999998</v>
      </c>
      <c r="N417" s="147">
        <v>25689578.02</v>
      </c>
      <c r="O417" s="147">
        <v>10452303.84</v>
      </c>
      <c r="P417" s="147">
        <v>4359387.1399999997</v>
      </c>
      <c r="Q417" s="147"/>
      <c r="R417" s="147"/>
      <c r="S417" s="147"/>
      <c r="T417" s="147">
        <v>6092916.7000000002</v>
      </c>
      <c r="U417" s="147">
        <v>11460519.82</v>
      </c>
      <c r="V417" s="147">
        <v>4596632.6900000004</v>
      </c>
      <c r="W417" s="147">
        <v>6863887.1299999999</v>
      </c>
      <c r="X417" s="147">
        <v>46502376.899999999</v>
      </c>
      <c r="Y417" s="147">
        <v>46502376.899999999</v>
      </c>
      <c r="Z417" s="147">
        <v>950000</v>
      </c>
      <c r="AA417" s="147">
        <v>900000</v>
      </c>
      <c r="AB417" s="148"/>
      <c r="AC417" s="149"/>
      <c r="AD417" s="149"/>
      <c r="AE417" s="149"/>
      <c r="AF417" s="149"/>
    </row>
    <row r="418" spans="1:32" ht="13.5" hidden="1" customHeight="1" outlineLevel="2" x14ac:dyDescent="0.15">
      <c r="A418" s="145">
        <v>377</v>
      </c>
      <c r="B418" s="146" t="s">
        <v>932</v>
      </c>
      <c r="C418" s="146" t="s">
        <v>1004</v>
      </c>
      <c r="D418" s="146" t="s">
        <v>1005</v>
      </c>
      <c r="E418" s="146" t="s">
        <v>1010</v>
      </c>
      <c r="F418" s="146" t="s">
        <v>1011</v>
      </c>
      <c r="G418" s="147">
        <v>34001136.439999998</v>
      </c>
      <c r="H418" s="147">
        <v>16378317.25</v>
      </c>
      <c r="I418" s="147">
        <v>17622819.190000001</v>
      </c>
      <c r="J418" s="147"/>
      <c r="K418" s="147"/>
      <c r="L418" s="147"/>
      <c r="M418" s="147">
        <v>4815759.41</v>
      </c>
      <c r="N418" s="147">
        <v>12807059.779999999</v>
      </c>
      <c r="O418" s="147">
        <v>6175520.7400000002</v>
      </c>
      <c r="P418" s="147">
        <v>2975663.47</v>
      </c>
      <c r="Q418" s="147"/>
      <c r="R418" s="147"/>
      <c r="S418" s="147"/>
      <c r="T418" s="147">
        <v>3199857.27</v>
      </c>
      <c r="U418" s="147">
        <v>6026728.1699999999</v>
      </c>
      <c r="V418" s="147">
        <v>2769911.28</v>
      </c>
      <c r="W418" s="147">
        <v>3256816.89</v>
      </c>
      <c r="X418" s="147">
        <v>24079493.350000001</v>
      </c>
      <c r="Y418" s="147">
        <v>24079493.350000001</v>
      </c>
      <c r="Z418" s="147">
        <v>2468271</v>
      </c>
      <c r="AA418" s="147">
        <v>800000</v>
      </c>
      <c r="AB418" s="148"/>
      <c r="AC418" s="149"/>
      <c r="AD418" s="149"/>
      <c r="AE418" s="149"/>
      <c r="AF418" s="149"/>
    </row>
    <row r="419" spans="1:32" ht="13.5" hidden="1" customHeight="1" outlineLevel="2" x14ac:dyDescent="0.15">
      <c r="A419" s="145">
        <v>378</v>
      </c>
      <c r="B419" s="146" t="s">
        <v>932</v>
      </c>
      <c r="C419" s="146" t="s">
        <v>1004</v>
      </c>
      <c r="D419" s="146" t="s">
        <v>1005</v>
      </c>
      <c r="E419" s="146" t="s">
        <v>1012</v>
      </c>
      <c r="F419" s="146" t="s">
        <v>1013</v>
      </c>
      <c r="G419" s="147">
        <v>30855236.460000001</v>
      </c>
      <c r="H419" s="147">
        <v>12464336.189999999</v>
      </c>
      <c r="I419" s="147">
        <v>18390900.27</v>
      </c>
      <c r="J419" s="147"/>
      <c r="K419" s="147"/>
      <c r="L419" s="147"/>
      <c r="M419" s="147">
        <v>3030590.15</v>
      </c>
      <c r="N419" s="147">
        <v>15360310.119999999</v>
      </c>
      <c r="O419" s="147">
        <v>5600789.5499999998</v>
      </c>
      <c r="P419" s="147">
        <v>2263532.9900000002</v>
      </c>
      <c r="Q419" s="147"/>
      <c r="R419" s="147"/>
      <c r="S419" s="147"/>
      <c r="T419" s="147">
        <v>3337256.56</v>
      </c>
      <c r="U419" s="147">
        <v>13116525.779999999</v>
      </c>
      <c r="V419" s="147">
        <v>5145115.82</v>
      </c>
      <c r="W419" s="147">
        <v>7971409.96</v>
      </c>
      <c r="X419" s="147">
        <v>29699566.789999999</v>
      </c>
      <c r="Y419" s="147">
        <v>29699566.789999999</v>
      </c>
      <c r="Z419" s="147">
        <v>730000</v>
      </c>
      <c r="AA419" s="147">
        <v>400000</v>
      </c>
      <c r="AB419" s="148"/>
      <c r="AC419" s="149"/>
      <c r="AD419" s="149"/>
      <c r="AE419" s="149"/>
      <c r="AF419" s="149"/>
    </row>
    <row r="420" spans="1:32" ht="13.5" hidden="1" customHeight="1" outlineLevel="2" x14ac:dyDescent="0.15">
      <c r="A420" s="145">
        <v>379</v>
      </c>
      <c r="B420" s="146" t="s">
        <v>932</v>
      </c>
      <c r="C420" s="146" t="s">
        <v>1004</v>
      </c>
      <c r="D420" s="146" t="s">
        <v>1005</v>
      </c>
      <c r="E420" s="146" t="s">
        <v>1014</v>
      </c>
      <c r="F420" s="146" t="s">
        <v>1015</v>
      </c>
      <c r="G420" s="147">
        <v>28888955.949999999</v>
      </c>
      <c r="H420" s="147">
        <v>13257450.58</v>
      </c>
      <c r="I420" s="147">
        <v>15631505.369999999</v>
      </c>
      <c r="J420" s="147"/>
      <c r="K420" s="147"/>
      <c r="L420" s="147"/>
      <c r="M420" s="147">
        <v>3697309.44</v>
      </c>
      <c r="N420" s="147">
        <v>11934195.93</v>
      </c>
      <c r="O420" s="147">
        <v>5247855.1399999997</v>
      </c>
      <c r="P420" s="147">
        <v>2408847.12</v>
      </c>
      <c r="Q420" s="147"/>
      <c r="R420" s="147"/>
      <c r="S420" s="147"/>
      <c r="T420" s="147">
        <v>2839008.02</v>
      </c>
      <c r="U420" s="147">
        <v>8757242.4399999995</v>
      </c>
      <c r="V420" s="147">
        <v>3870175.3</v>
      </c>
      <c r="W420" s="147">
        <v>4887067.1399999997</v>
      </c>
      <c r="X420" s="147">
        <v>23357580.530000001</v>
      </c>
      <c r="Y420" s="147">
        <v>23357580.530000001</v>
      </c>
      <c r="Z420" s="147">
        <v>870000</v>
      </c>
      <c r="AA420" s="147">
        <v>400000</v>
      </c>
      <c r="AB420" s="148"/>
      <c r="AC420" s="149"/>
      <c r="AD420" s="149"/>
      <c r="AE420" s="149"/>
      <c r="AF420" s="149"/>
    </row>
    <row r="421" spans="1:32" ht="13.5" hidden="1" customHeight="1" outlineLevel="2" x14ac:dyDescent="0.15">
      <c r="A421" s="145">
        <v>380</v>
      </c>
      <c r="B421" s="146" t="s">
        <v>932</v>
      </c>
      <c r="C421" s="146" t="s">
        <v>1004</v>
      </c>
      <c r="D421" s="146" t="s">
        <v>1005</v>
      </c>
      <c r="E421" s="146" t="s">
        <v>1016</v>
      </c>
      <c r="F421" s="146" t="s">
        <v>1017</v>
      </c>
      <c r="G421" s="147">
        <v>49793332.5</v>
      </c>
      <c r="H421" s="147">
        <v>21250426.190000001</v>
      </c>
      <c r="I421" s="147">
        <v>28542906.309999999</v>
      </c>
      <c r="J421" s="147"/>
      <c r="K421" s="147"/>
      <c r="L421" s="147"/>
      <c r="M421" s="147">
        <v>5655528.5</v>
      </c>
      <c r="N421" s="147">
        <v>22887377.809999999</v>
      </c>
      <c r="O421" s="147">
        <v>9046601.0999999996</v>
      </c>
      <c r="P421" s="147">
        <v>3862285.39</v>
      </c>
      <c r="Q421" s="147"/>
      <c r="R421" s="147"/>
      <c r="S421" s="147"/>
      <c r="T421" s="147">
        <v>5184315.71</v>
      </c>
      <c r="U421" s="147">
        <v>15271065.800000001</v>
      </c>
      <c r="V421" s="147">
        <v>6313532.4199999999</v>
      </c>
      <c r="W421" s="147">
        <v>8957533.3800000008</v>
      </c>
      <c r="X421" s="147">
        <v>42684755.399999999</v>
      </c>
      <c r="Y421" s="147">
        <v>42684755.399999999</v>
      </c>
      <c r="Z421" s="147">
        <v>1655056</v>
      </c>
      <c r="AA421" s="147">
        <v>600000</v>
      </c>
      <c r="AB421" s="148"/>
      <c r="AC421" s="149"/>
      <c r="AD421" s="149"/>
      <c r="AE421" s="149"/>
      <c r="AF421" s="149"/>
    </row>
    <row r="422" spans="1:32" ht="13.5" hidden="1" customHeight="1" outlineLevel="2" x14ac:dyDescent="0.15">
      <c r="A422" s="145">
        <v>381</v>
      </c>
      <c r="B422" s="146" t="s">
        <v>932</v>
      </c>
      <c r="C422" s="146" t="s">
        <v>1004</v>
      </c>
      <c r="D422" s="146" t="s">
        <v>1005</v>
      </c>
      <c r="E422" s="146" t="s">
        <v>1018</v>
      </c>
      <c r="F422" s="146" t="s">
        <v>1019</v>
      </c>
      <c r="G422" s="147">
        <v>37245815.689999998</v>
      </c>
      <c r="H422" s="147">
        <v>17542034.079999998</v>
      </c>
      <c r="I422" s="147">
        <v>19703781.609999999</v>
      </c>
      <c r="J422" s="147"/>
      <c r="K422" s="147"/>
      <c r="L422" s="147"/>
      <c r="M422" s="147">
        <v>5292072.8100000005</v>
      </c>
      <c r="N422" s="147">
        <v>14411708.800000001</v>
      </c>
      <c r="O422" s="147">
        <v>6767251.2699999996</v>
      </c>
      <c r="P422" s="147">
        <v>3187600.18</v>
      </c>
      <c r="Q422" s="147"/>
      <c r="R422" s="147"/>
      <c r="S422" s="147"/>
      <c r="T422" s="147">
        <v>3579651.09</v>
      </c>
      <c r="U422" s="147">
        <v>10763723.51</v>
      </c>
      <c r="V422" s="147">
        <v>4853031.74</v>
      </c>
      <c r="W422" s="147">
        <v>5910691.7699999996</v>
      </c>
      <c r="X422" s="147">
        <v>29194124.469999999</v>
      </c>
      <c r="Y422" s="147">
        <v>28119561.899999999</v>
      </c>
      <c r="Z422" s="147">
        <v>0</v>
      </c>
      <c r="AA422" s="147">
        <v>600000</v>
      </c>
      <c r="AB422" s="148"/>
      <c r="AC422" s="149"/>
      <c r="AD422" s="149"/>
      <c r="AE422" s="149"/>
      <c r="AF422" s="149"/>
    </row>
    <row r="423" spans="1:32" ht="13.5" hidden="1" customHeight="1" outlineLevel="2" x14ac:dyDescent="0.15">
      <c r="A423" s="145">
        <v>382</v>
      </c>
      <c r="B423" s="146" t="s">
        <v>932</v>
      </c>
      <c r="C423" s="146" t="s">
        <v>1004</v>
      </c>
      <c r="D423" s="146" t="s">
        <v>1005</v>
      </c>
      <c r="E423" s="146" t="s">
        <v>1020</v>
      </c>
      <c r="F423" s="146" t="s">
        <v>1021</v>
      </c>
      <c r="G423" s="147">
        <v>34750918.740000002</v>
      </c>
      <c r="H423" s="147">
        <v>15395017.189999999</v>
      </c>
      <c r="I423" s="147">
        <v>19355901.550000001</v>
      </c>
      <c r="J423" s="147"/>
      <c r="K423" s="147"/>
      <c r="L423" s="147"/>
      <c r="M423" s="147">
        <v>4271932.46</v>
      </c>
      <c r="N423" s="147">
        <v>15083969.09</v>
      </c>
      <c r="O423" s="147">
        <v>6310218.6600000001</v>
      </c>
      <c r="P423" s="147">
        <v>2794436.64</v>
      </c>
      <c r="Q423" s="147"/>
      <c r="R423" s="147"/>
      <c r="S423" s="147"/>
      <c r="T423" s="147">
        <v>3515782.02</v>
      </c>
      <c r="U423" s="147">
        <v>11768235.25</v>
      </c>
      <c r="V423" s="147">
        <v>5097518.17</v>
      </c>
      <c r="W423" s="147">
        <v>6670717.0800000001</v>
      </c>
      <c r="X423" s="147">
        <v>29542400.649999999</v>
      </c>
      <c r="Y423" s="147">
        <v>29542400.649999999</v>
      </c>
      <c r="Z423" s="147">
        <v>860000</v>
      </c>
      <c r="AA423" s="147">
        <v>700000</v>
      </c>
      <c r="AB423" s="148"/>
      <c r="AC423" s="149"/>
      <c r="AD423" s="149"/>
      <c r="AE423" s="149"/>
      <c r="AF423" s="149"/>
    </row>
    <row r="424" spans="1:32" ht="13.5" hidden="1" customHeight="1" outlineLevel="2" x14ac:dyDescent="0.15">
      <c r="A424" s="145">
        <v>383</v>
      </c>
      <c r="B424" s="146" t="s">
        <v>932</v>
      </c>
      <c r="C424" s="146" t="s">
        <v>1004</v>
      </c>
      <c r="D424" s="146" t="s">
        <v>1005</v>
      </c>
      <c r="E424" s="146" t="s">
        <v>1022</v>
      </c>
      <c r="F424" s="146" t="s">
        <v>1023</v>
      </c>
      <c r="G424" s="147">
        <v>64383200.119999997</v>
      </c>
      <c r="H424" s="147">
        <v>25232935.300000001</v>
      </c>
      <c r="I424" s="147">
        <v>39150264.82</v>
      </c>
      <c r="J424" s="147"/>
      <c r="K424" s="147"/>
      <c r="L424" s="147"/>
      <c r="M424" s="147">
        <v>6425616.5300000003</v>
      </c>
      <c r="N424" s="147">
        <v>32724648.289999999</v>
      </c>
      <c r="O424" s="147">
        <v>11697885.66</v>
      </c>
      <c r="P424" s="147">
        <v>4583537.7699999996</v>
      </c>
      <c r="Q424" s="147"/>
      <c r="R424" s="147"/>
      <c r="S424" s="147"/>
      <c r="T424" s="147">
        <v>7114347.8899999997</v>
      </c>
      <c r="U424" s="147">
        <v>16733675.189999999</v>
      </c>
      <c r="V424" s="147">
        <v>6302815.9299999997</v>
      </c>
      <c r="W424" s="147">
        <v>10430859.26</v>
      </c>
      <c r="X424" s="147">
        <v>56695471.969999999</v>
      </c>
      <c r="Y424" s="147">
        <v>56205392.909999996</v>
      </c>
      <c r="Z424" s="147">
        <v>2923014</v>
      </c>
      <c r="AA424" s="147">
        <v>700000</v>
      </c>
      <c r="AB424" s="148"/>
      <c r="AC424" s="149"/>
      <c r="AD424" s="149"/>
      <c r="AE424" s="149"/>
      <c r="AF424" s="149"/>
    </row>
    <row r="425" spans="1:32" ht="13.5" hidden="1" customHeight="1" outlineLevel="2" x14ac:dyDescent="0.15">
      <c r="A425" s="145">
        <v>384</v>
      </c>
      <c r="B425" s="146" t="s">
        <v>932</v>
      </c>
      <c r="C425" s="146" t="s">
        <v>1004</v>
      </c>
      <c r="D425" s="146" t="s">
        <v>1005</v>
      </c>
      <c r="E425" s="146" t="s">
        <v>1024</v>
      </c>
      <c r="F425" s="146" t="s">
        <v>1025</v>
      </c>
      <c r="G425" s="147">
        <v>47226675.780000001</v>
      </c>
      <c r="H425" s="147">
        <v>14292344.58</v>
      </c>
      <c r="I425" s="147">
        <v>32934331.199999999</v>
      </c>
      <c r="J425" s="147"/>
      <c r="K425" s="147"/>
      <c r="L425" s="147"/>
      <c r="M425" s="147">
        <v>4687370.33</v>
      </c>
      <c r="N425" s="147">
        <v>28246960.870000001</v>
      </c>
      <c r="O425" s="147">
        <v>8580689.5600000005</v>
      </c>
      <c r="P425" s="147">
        <v>2597710.1800000002</v>
      </c>
      <c r="Q425" s="147"/>
      <c r="R425" s="147"/>
      <c r="S425" s="147"/>
      <c r="T425" s="147">
        <v>5982979.3799999999</v>
      </c>
      <c r="U425" s="147">
        <v>9604547.2599999998</v>
      </c>
      <c r="V425" s="147">
        <v>2864395.24</v>
      </c>
      <c r="W425" s="147">
        <v>6740152.0199999996</v>
      </c>
      <c r="X425" s="147">
        <v>45657462.600000001</v>
      </c>
      <c r="Y425" s="147">
        <v>45334952.600000001</v>
      </c>
      <c r="Z425" s="147">
        <v>4429571</v>
      </c>
      <c r="AA425" s="147">
        <v>400000</v>
      </c>
      <c r="AB425" s="148"/>
      <c r="AC425" s="149"/>
      <c r="AD425" s="149"/>
      <c r="AE425" s="149"/>
      <c r="AF425" s="149"/>
    </row>
    <row r="426" spans="1:32" ht="13.5" hidden="1" customHeight="1" outlineLevel="2" x14ac:dyDescent="0.15">
      <c r="A426" s="145">
        <v>385</v>
      </c>
      <c r="B426" s="146" t="s">
        <v>932</v>
      </c>
      <c r="C426" s="146" t="s">
        <v>1004</v>
      </c>
      <c r="D426" s="146" t="s">
        <v>1005</v>
      </c>
      <c r="E426" s="146" t="s">
        <v>1026</v>
      </c>
      <c r="F426" s="146" t="s">
        <v>1027</v>
      </c>
      <c r="G426" s="147">
        <v>40828661.289999999</v>
      </c>
      <c r="H426" s="147">
        <v>15829404.810000001</v>
      </c>
      <c r="I426" s="147">
        <v>24999256.48</v>
      </c>
      <c r="J426" s="147"/>
      <c r="K426" s="147"/>
      <c r="L426" s="147"/>
      <c r="M426" s="147">
        <v>5729353.29</v>
      </c>
      <c r="N426" s="147">
        <v>19269903.190000001</v>
      </c>
      <c r="O426" s="147">
        <v>7416946.46</v>
      </c>
      <c r="P426" s="147">
        <v>2875947.99</v>
      </c>
      <c r="Q426" s="147"/>
      <c r="R426" s="147"/>
      <c r="S426" s="147"/>
      <c r="T426" s="147">
        <v>4540998.47</v>
      </c>
      <c r="U426" s="147">
        <v>12448063.449999999</v>
      </c>
      <c r="V426" s="147">
        <v>4676338.2</v>
      </c>
      <c r="W426" s="147">
        <v>7771725.25</v>
      </c>
      <c r="X426" s="147">
        <v>37311980.200000003</v>
      </c>
      <c r="Y426" s="147">
        <v>37311980.200000003</v>
      </c>
      <c r="Z426" s="147">
        <v>730000</v>
      </c>
      <c r="AA426" s="147">
        <v>600000</v>
      </c>
      <c r="AB426" s="148"/>
      <c r="AC426" s="149"/>
      <c r="AD426" s="149"/>
      <c r="AE426" s="149"/>
      <c r="AF426" s="149"/>
    </row>
    <row r="427" spans="1:32" ht="13.5" hidden="1" customHeight="1" outlineLevel="2" x14ac:dyDescent="0.15">
      <c r="A427" s="145">
        <v>386</v>
      </c>
      <c r="B427" s="146" t="s">
        <v>932</v>
      </c>
      <c r="C427" s="146" t="s">
        <v>1004</v>
      </c>
      <c r="D427" s="146" t="s">
        <v>1005</v>
      </c>
      <c r="E427" s="146" t="s">
        <v>1028</v>
      </c>
      <c r="F427" s="146" t="s">
        <v>1029</v>
      </c>
      <c r="G427" s="147">
        <v>35269233.130000003</v>
      </c>
      <c r="H427" s="147">
        <v>15106585.189999999</v>
      </c>
      <c r="I427" s="147">
        <v>20162647.940000001</v>
      </c>
      <c r="J427" s="147"/>
      <c r="K427" s="147"/>
      <c r="L427" s="147"/>
      <c r="M427" s="147">
        <v>4056464.99</v>
      </c>
      <c r="N427" s="147">
        <v>16106182.949999999</v>
      </c>
      <c r="O427" s="147">
        <v>6408122.8499999996</v>
      </c>
      <c r="P427" s="147">
        <v>2745352.94</v>
      </c>
      <c r="Q427" s="147"/>
      <c r="R427" s="147"/>
      <c r="S427" s="147"/>
      <c r="T427" s="147">
        <v>3662769.91</v>
      </c>
      <c r="U427" s="147">
        <v>6302840.25</v>
      </c>
      <c r="V427" s="147">
        <v>2559607.87</v>
      </c>
      <c r="W427" s="147">
        <v>3743232.38</v>
      </c>
      <c r="X427" s="147">
        <v>27568650.23</v>
      </c>
      <c r="Y427" s="147">
        <v>27304280.41</v>
      </c>
      <c r="Z427" s="147">
        <v>914318</v>
      </c>
      <c r="AA427" s="147">
        <v>400000</v>
      </c>
      <c r="AB427" s="148"/>
      <c r="AC427" s="149"/>
      <c r="AD427" s="149"/>
      <c r="AE427" s="149"/>
      <c r="AF427" s="149"/>
    </row>
    <row r="428" spans="1:32" ht="13.5" hidden="1" customHeight="1" outlineLevel="1" x14ac:dyDescent="0.15">
      <c r="A428" s="151"/>
      <c r="B428" s="152"/>
      <c r="C428" s="153"/>
      <c r="D428" s="154" t="s">
        <v>1030</v>
      </c>
      <c r="E428" s="152"/>
      <c r="F428" s="152"/>
      <c r="G428" s="155">
        <v>569402037.36000013</v>
      </c>
      <c r="H428" s="155">
        <v>254953276.85000005</v>
      </c>
      <c r="I428" s="155">
        <v>314448760.50999999</v>
      </c>
      <c r="J428" s="155"/>
      <c r="K428" s="155"/>
      <c r="L428" s="155"/>
      <c r="M428" s="155">
        <v>58000000</v>
      </c>
      <c r="N428" s="155">
        <v>256448760.50999999</v>
      </c>
      <c r="O428" s="155">
        <v>103439260.58999999</v>
      </c>
      <c r="P428" s="155">
        <v>46328787.869999997</v>
      </c>
      <c r="Q428" s="155"/>
      <c r="R428" s="155"/>
      <c r="S428" s="155"/>
      <c r="T428" s="155">
        <v>57110472.719999999</v>
      </c>
      <c r="U428" s="155">
        <v>613692431.53000009</v>
      </c>
      <c r="V428" s="155">
        <v>316532152.28000003</v>
      </c>
      <c r="W428" s="155">
        <v>297160279.24999994</v>
      </c>
      <c r="X428" s="155">
        <v>668719512.48000014</v>
      </c>
      <c r="Y428" s="155">
        <v>647341856.42999995</v>
      </c>
      <c r="Z428" s="155">
        <v>22855663</v>
      </c>
      <c r="AA428" s="155">
        <v>13019968.460000001</v>
      </c>
      <c r="AB428" s="148"/>
      <c r="AC428" s="149"/>
      <c r="AD428" s="149"/>
      <c r="AE428" s="149"/>
      <c r="AF428" s="149"/>
    </row>
    <row r="429" spans="1:32" ht="13.5" hidden="1" customHeight="1" outlineLevel="2" x14ac:dyDescent="0.15">
      <c r="A429" s="156">
        <v>387</v>
      </c>
      <c r="B429" s="157" t="s">
        <v>932</v>
      </c>
      <c r="C429" s="146" t="s">
        <v>1031</v>
      </c>
      <c r="D429" s="157" t="s">
        <v>1032</v>
      </c>
      <c r="E429" s="157" t="s">
        <v>1033</v>
      </c>
      <c r="F429" s="157" t="s">
        <v>1034</v>
      </c>
      <c r="G429" s="147">
        <v>76269842.530000001</v>
      </c>
      <c r="H429" s="147">
        <v>59464027.82</v>
      </c>
      <c r="I429" s="147">
        <v>16805814.710000001</v>
      </c>
      <c r="J429" s="147"/>
      <c r="K429" s="147"/>
      <c r="L429" s="147"/>
      <c r="M429" s="147">
        <v>0</v>
      </c>
      <c r="N429" s="147">
        <v>16805814.710000001</v>
      </c>
      <c r="O429" s="147">
        <v>13792023.960000001</v>
      </c>
      <c r="P429" s="147">
        <v>10751925.960000001</v>
      </c>
      <c r="Q429" s="147"/>
      <c r="R429" s="147"/>
      <c r="S429" s="147"/>
      <c r="T429" s="147">
        <v>3040098</v>
      </c>
      <c r="U429" s="147">
        <v>138508197</v>
      </c>
      <c r="V429" s="147">
        <v>102644592.22</v>
      </c>
      <c r="W429" s="147">
        <v>35863604.780000001</v>
      </c>
      <c r="X429" s="147">
        <v>55709517.490000002</v>
      </c>
      <c r="Y429" s="147">
        <v>48877147.780000001</v>
      </c>
      <c r="Z429" s="147">
        <v>16497056</v>
      </c>
      <c r="AA429" s="147">
        <v>3095489.89</v>
      </c>
      <c r="AB429" s="148"/>
      <c r="AC429" s="149"/>
      <c r="AD429" s="149"/>
      <c r="AE429" s="149"/>
      <c r="AF429" s="149"/>
    </row>
    <row r="430" spans="1:32" ht="13.5" hidden="1" customHeight="1" outlineLevel="2" x14ac:dyDescent="0.15">
      <c r="A430" s="145">
        <v>388</v>
      </c>
      <c r="B430" s="146" t="s">
        <v>932</v>
      </c>
      <c r="C430" s="146" t="s">
        <v>1031</v>
      </c>
      <c r="D430" s="146" t="s">
        <v>1032</v>
      </c>
      <c r="E430" s="146" t="s">
        <v>1035</v>
      </c>
      <c r="F430" s="146" t="s">
        <v>1036</v>
      </c>
      <c r="G430" s="147">
        <v>29903678.739999998</v>
      </c>
      <c r="H430" s="147">
        <v>17417188.079999998</v>
      </c>
      <c r="I430" s="147">
        <v>12486490.66</v>
      </c>
      <c r="J430" s="147"/>
      <c r="K430" s="147"/>
      <c r="L430" s="147"/>
      <c r="M430" s="147">
        <v>0</v>
      </c>
      <c r="N430" s="147">
        <v>12486490.66</v>
      </c>
      <c r="O430" s="147">
        <v>5405809.2400000002</v>
      </c>
      <c r="P430" s="147">
        <v>3149436.83</v>
      </c>
      <c r="Q430" s="147"/>
      <c r="R430" s="147"/>
      <c r="S430" s="147"/>
      <c r="T430" s="147">
        <v>2256372.41</v>
      </c>
      <c r="U430" s="147">
        <v>7908683.5</v>
      </c>
      <c r="V430" s="147">
        <v>4508509.09</v>
      </c>
      <c r="W430" s="147">
        <v>3400174.41</v>
      </c>
      <c r="X430" s="147">
        <v>18143037.48</v>
      </c>
      <c r="Y430" s="147">
        <v>18143037.48</v>
      </c>
      <c r="Z430" s="147">
        <v>0</v>
      </c>
      <c r="AA430" s="147">
        <v>430656.82</v>
      </c>
      <c r="AB430" s="148"/>
      <c r="AC430" s="149"/>
      <c r="AD430" s="149"/>
      <c r="AE430" s="149"/>
      <c r="AF430" s="149"/>
    </row>
    <row r="431" spans="1:32" ht="13.5" hidden="1" customHeight="1" outlineLevel="2" x14ac:dyDescent="0.15">
      <c r="A431" s="145">
        <v>389</v>
      </c>
      <c r="B431" s="146" t="s">
        <v>932</v>
      </c>
      <c r="C431" s="146" t="s">
        <v>1031</v>
      </c>
      <c r="D431" s="146" t="s">
        <v>1032</v>
      </c>
      <c r="E431" s="146" t="s">
        <v>1037</v>
      </c>
      <c r="F431" s="146" t="s">
        <v>1038</v>
      </c>
      <c r="G431" s="147">
        <v>47223450.530000001</v>
      </c>
      <c r="H431" s="147">
        <v>23859137.829999998</v>
      </c>
      <c r="I431" s="147">
        <v>23364312.699999999</v>
      </c>
      <c r="J431" s="147"/>
      <c r="K431" s="147"/>
      <c r="L431" s="147"/>
      <c r="M431" s="147">
        <v>0</v>
      </c>
      <c r="N431" s="147">
        <v>23364312.699999999</v>
      </c>
      <c r="O431" s="147">
        <v>8539508.4000000004</v>
      </c>
      <c r="P431" s="147">
        <v>4315720.12</v>
      </c>
      <c r="Q431" s="147"/>
      <c r="R431" s="147"/>
      <c r="S431" s="147"/>
      <c r="T431" s="147">
        <v>4223788.28</v>
      </c>
      <c r="U431" s="147">
        <v>6744192.25</v>
      </c>
      <c r="V431" s="147">
        <v>3280828.05</v>
      </c>
      <c r="W431" s="147">
        <v>3463364.2</v>
      </c>
      <c r="X431" s="147">
        <v>31051465.18</v>
      </c>
      <c r="Y431" s="147">
        <v>27181257.030000001</v>
      </c>
      <c r="Z431" s="147">
        <v>800000</v>
      </c>
      <c r="AA431" s="147">
        <v>735282.31</v>
      </c>
      <c r="AB431" s="148"/>
      <c r="AC431" s="149"/>
      <c r="AD431" s="149"/>
      <c r="AE431" s="149"/>
      <c r="AF431" s="149"/>
    </row>
    <row r="432" spans="1:32" ht="13.5" hidden="1" customHeight="1" outlineLevel="2" x14ac:dyDescent="0.15">
      <c r="A432" s="145">
        <v>390</v>
      </c>
      <c r="B432" s="146" t="s">
        <v>932</v>
      </c>
      <c r="C432" s="146" t="s">
        <v>1031</v>
      </c>
      <c r="D432" s="146" t="s">
        <v>1032</v>
      </c>
      <c r="E432" s="146" t="s">
        <v>1039</v>
      </c>
      <c r="F432" s="146" t="s">
        <v>1040</v>
      </c>
      <c r="G432" s="147">
        <v>38344230.770000003</v>
      </c>
      <c r="H432" s="147">
        <v>19281224.789999999</v>
      </c>
      <c r="I432" s="147">
        <v>19063005.98</v>
      </c>
      <c r="J432" s="147"/>
      <c r="K432" s="147"/>
      <c r="L432" s="147"/>
      <c r="M432" s="147">
        <v>0</v>
      </c>
      <c r="N432" s="147">
        <v>19063005.98</v>
      </c>
      <c r="O432" s="147">
        <v>6933861.8200000003</v>
      </c>
      <c r="P432" s="147">
        <v>3487182.43</v>
      </c>
      <c r="Q432" s="147"/>
      <c r="R432" s="147"/>
      <c r="S432" s="147"/>
      <c r="T432" s="147">
        <v>3446679.39</v>
      </c>
      <c r="U432" s="147">
        <v>12037237.390000001</v>
      </c>
      <c r="V432" s="147">
        <v>5885515.7800000003</v>
      </c>
      <c r="W432" s="147">
        <v>6151721.6100000003</v>
      </c>
      <c r="X432" s="147">
        <v>28661406.98</v>
      </c>
      <c r="Y432" s="147">
        <v>27874490.73</v>
      </c>
      <c r="Z432" s="147">
        <v>3870850</v>
      </c>
      <c r="AA432" s="147">
        <v>678879.67</v>
      </c>
      <c r="AB432" s="148"/>
      <c r="AC432" s="149"/>
      <c r="AD432" s="149"/>
      <c r="AE432" s="149"/>
      <c r="AF432" s="149"/>
    </row>
    <row r="433" spans="1:32" ht="13.5" hidden="1" customHeight="1" outlineLevel="2" x14ac:dyDescent="0.15">
      <c r="A433" s="145">
        <v>391</v>
      </c>
      <c r="B433" s="146" t="s">
        <v>932</v>
      </c>
      <c r="C433" s="146" t="s">
        <v>1031</v>
      </c>
      <c r="D433" s="146" t="s">
        <v>1032</v>
      </c>
      <c r="E433" s="146" t="s">
        <v>1041</v>
      </c>
      <c r="F433" s="146" t="s">
        <v>1042</v>
      </c>
      <c r="G433" s="147">
        <v>27358854.75</v>
      </c>
      <c r="H433" s="147">
        <v>17931310.030000001</v>
      </c>
      <c r="I433" s="147">
        <v>9427544.7200000007</v>
      </c>
      <c r="J433" s="147"/>
      <c r="K433" s="147"/>
      <c r="L433" s="147"/>
      <c r="M433" s="147">
        <v>0</v>
      </c>
      <c r="N433" s="147">
        <v>9427544.7200000007</v>
      </c>
      <c r="O433" s="147">
        <v>4945824.3099999996</v>
      </c>
      <c r="P433" s="147">
        <v>3241204.87</v>
      </c>
      <c r="Q433" s="147"/>
      <c r="R433" s="147"/>
      <c r="S433" s="147"/>
      <c r="T433" s="147">
        <v>1704619.44</v>
      </c>
      <c r="U433" s="147">
        <v>8215592.1299999999</v>
      </c>
      <c r="V433" s="147">
        <v>5329569.0999999996</v>
      </c>
      <c r="W433" s="147">
        <v>2886023.03</v>
      </c>
      <c r="X433" s="147">
        <v>14018187.189999999</v>
      </c>
      <c r="Y433" s="147">
        <v>14018187.189999999</v>
      </c>
      <c r="Z433" s="147">
        <v>2901060</v>
      </c>
      <c r="AA433" s="147">
        <v>379544.59</v>
      </c>
      <c r="AB433" s="148"/>
      <c r="AC433" s="149"/>
      <c r="AD433" s="149"/>
      <c r="AE433" s="149"/>
      <c r="AF433" s="149"/>
    </row>
    <row r="434" spans="1:32" ht="13.5" hidden="1" customHeight="1" outlineLevel="2" x14ac:dyDescent="0.15">
      <c r="A434" s="145">
        <v>392</v>
      </c>
      <c r="B434" s="146" t="s">
        <v>932</v>
      </c>
      <c r="C434" s="146" t="s">
        <v>1031</v>
      </c>
      <c r="D434" s="146" t="s">
        <v>1032</v>
      </c>
      <c r="E434" s="146" t="s">
        <v>1043</v>
      </c>
      <c r="F434" s="146" t="s">
        <v>1044</v>
      </c>
      <c r="G434" s="147">
        <v>10450871.460000001</v>
      </c>
      <c r="H434" s="147">
        <v>3786216.08</v>
      </c>
      <c r="I434" s="147">
        <v>6664655.3799999999</v>
      </c>
      <c r="J434" s="147"/>
      <c r="K434" s="147"/>
      <c r="L434" s="147"/>
      <c r="M434" s="147">
        <v>0</v>
      </c>
      <c r="N434" s="147">
        <v>6664655.3799999999</v>
      </c>
      <c r="O434" s="147">
        <v>1887033.05</v>
      </c>
      <c r="P434" s="147">
        <v>683811.22</v>
      </c>
      <c r="Q434" s="147"/>
      <c r="R434" s="147"/>
      <c r="S434" s="147"/>
      <c r="T434" s="147">
        <v>1203221.83</v>
      </c>
      <c r="U434" s="147">
        <v>5573254.0700000003</v>
      </c>
      <c r="V434" s="147">
        <v>2005457.7</v>
      </c>
      <c r="W434" s="147">
        <v>3567796.37</v>
      </c>
      <c r="X434" s="147">
        <v>11435673.58</v>
      </c>
      <c r="Y434" s="147">
        <v>11435673.58</v>
      </c>
      <c r="Z434" s="147">
        <v>101053</v>
      </c>
      <c r="AA434" s="147">
        <v>41299.370000000003</v>
      </c>
      <c r="AB434" s="148"/>
      <c r="AC434" s="149"/>
      <c r="AD434" s="149"/>
      <c r="AE434" s="149"/>
      <c r="AF434" s="149"/>
    </row>
    <row r="435" spans="1:32" ht="13.5" hidden="1" customHeight="1" outlineLevel="2" x14ac:dyDescent="0.15">
      <c r="A435" s="145">
        <v>393</v>
      </c>
      <c r="B435" s="146" t="s">
        <v>932</v>
      </c>
      <c r="C435" s="146" t="s">
        <v>1031</v>
      </c>
      <c r="D435" s="146" t="s">
        <v>1032</v>
      </c>
      <c r="E435" s="146" t="s">
        <v>1045</v>
      </c>
      <c r="F435" s="146" t="s">
        <v>1046</v>
      </c>
      <c r="G435" s="147">
        <v>16514055.84</v>
      </c>
      <c r="H435" s="147">
        <v>7822841.0800000001</v>
      </c>
      <c r="I435" s="147">
        <v>8691214.7599999998</v>
      </c>
      <c r="J435" s="147"/>
      <c r="K435" s="147"/>
      <c r="L435" s="147"/>
      <c r="M435" s="147">
        <v>0</v>
      </c>
      <c r="N435" s="147">
        <v>8691214.7599999998</v>
      </c>
      <c r="O435" s="147">
        <v>2984560.11</v>
      </c>
      <c r="P435" s="147">
        <v>1413631.65</v>
      </c>
      <c r="Q435" s="147"/>
      <c r="R435" s="147"/>
      <c r="S435" s="147"/>
      <c r="T435" s="147">
        <v>1570928.46</v>
      </c>
      <c r="U435" s="147">
        <v>7162607.3799999999</v>
      </c>
      <c r="V435" s="147">
        <v>3196523.27</v>
      </c>
      <c r="W435" s="147">
        <v>3966084.11</v>
      </c>
      <c r="X435" s="147">
        <v>14228227.33</v>
      </c>
      <c r="Y435" s="147">
        <v>14228227.33</v>
      </c>
      <c r="Z435" s="147">
        <v>2214281</v>
      </c>
      <c r="AA435" s="147">
        <v>125946</v>
      </c>
      <c r="AB435" s="148"/>
      <c r="AC435" s="149"/>
      <c r="AD435" s="149"/>
      <c r="AE435" s="149"/>
      <c r="AF435" s="149"/>
    </row>
    <row r="436" spans="1:32" ht="13.5" hidden="1" customHeight="1" outlineLevel="1" x14ac:dyDescent="0.15">
      <c r="A436" s="151"/>
      <c r="B436" s="152"/>
      <c r="C436" s="153"/>
      <c r="D436" s="154" t="s">
        <v>1047</v>
      </c>
      <c r="E436" s="152"/>
      <c r="F436" s="152"/>
      <c r="G436" s="155">
        <v>246064984.62000003</v>
      </c>
      <c r="H436" s="155">
        <v>149561945.71000004</v>
      </c>
      <c r="I436" s="155">
        <v>96503038.909999996</v>
      </c>
      <c r="J436" s="155"/>
      <c r="K436" s="155"/>
      <c r="L436" s="155"/>
      <c r="M436" s="155">
        <v>0</v>
      </c>
      <c r="N436" s="155">
        <v>96503038.909999996</v>
      </c>
      <c r="O436" s="155">
        <v>44488620.890000001</v>
      </c>
      <c r="P436" s="155">
        <v>27042913.079999998</v>
      </c>
      <c r="Q436" s="155"/>
      <c r="R436" s="155"/>
      <c r="S436" s="155"/>
      <c r="T436" s="155">
        <v>17445707.810000002</v>
      </c>
      <c r="U436" s="155">
        <v>186149763.71999997</v>
      </c>
      <c r="V436" s="155">
        <v>126850995.20999999</v>
      </c>
      <c r="W436" s="155">
        <v>59298768.509999998</v>
      </c>
      <c r="X436" s="155">
        <v>173247515.23000005</v>
      </c>
      <c r="Y436" s="155">
        <v>161758021.12000003</v>
      </c>
      <c r="Z436" s="155">
        <v>26384300</v>
      </c>
      <c r="AA436" s="155">
        <v>5487098.6499999994</v>
      </c>
      <c r="AB436" s="148"/>
      <c r="AC436" s="149"/>
      <c r="AD436" s="149"/>
      <c r="AE436" s="149"/>
      <c r="AF436" s="149"/>
    </row>
    <row r="437" spans="1:32" ht="13.5" hidden="1" customHeight="1" outlineLevel="2" x14ac:dyDescent="0.15">
      <c r="A437" s="156">
        <v>394</v>
      </c>
      <c r="B437" s="157" t="s">
        <v>932</v>
      </c>
      <c r="C437" s="146" t="s">
        <v>1048</v>
      </c>
      <c r="D437" s="157" t="s">
        <v>1049</v>
      </c>
      <c r="E437" s="157" t="s">
        <v>1050</v>
      </c>
      <c r="F437" s="157" t="s">
        <v>1051</v>
      </c>
      <c r="G437" s="147">
        <v>121974346.11</v>
      </c>
      <c r="H437" s="147">
        <v>78869606.480000004</v>
      </c>
      <c r="I437" s="147">
        <v>43104739.630000003</v>
      </c>
      <c r="J437" s="147"/>
      <c r="K437" s="147"/>
      <c r="L437" s="147"/>
      <c r="M437" s="147">
        <v>0</v>
      </c>
      <c r="N437" s="147">
        <v>43104739.630000003</v>
      </c>
      <c r="O437" s="147">
        <v>21648379.66</v>
      </c>
      <c r="P437" s="147">
        <v>13998958.949999999</v>
      </c>
      <c r="Q437" s="147"/>
      <c r="R437" s="147"/>
      <c r="S437" s="147"/>
      <c r="T437" s="147">
        <v>7649420.71</v>
      </c>
      <c r="U437" s="147">
        <v>300367508.60000002</v>
      </c>
      <c r="V437" s="147">
        <v>171262735.56999999</v>
      </c>
      <c r="W437" s="147">
        <v>129104773.03</v>
      </c>
      <c r="X437" s="147">
        <v>179858933.37</v>
      </c>
      <c r="Y437" s="147">
        <v>179858933.37</v>
      </c>
      <c r="Z437" s="147">
        <v>10335097</v>
      </c>
      <c r="AA437" s="147">
        <v>8855179.0600000005</v>
      </c>
      <c r="AB437" s="148"/>
      <c r="AC437" s="149"/>
      <c r="AD437" s="149"/>
      <c r="AE437" s="149"/>
      <c r="AF437" s="149"/>
    </row>
    <row r="438" spans="1:32" ht="13.5" hidden="1" customHeight="1" outlineLevel="2" x14ac:dyDescent="0.15">
      <c r="A438" s="145">
        <v>395</v>
      </c>
      <c r="B438" s="146" t="s">
        <v>932</v>
      </c>
      <c r="C438" s="146" t="s">
        <v>1048</v>
      </c>
      <c r="D438" s="146" t="s">
        <v>1049</v>
      </c>
      <c r="E438" s="146" t="s">
        <v>1052</v>
      </c>
      <c r="F438" s="146" t="s">
        <v>1053</v>
      </c>
      <c r="G438" s="147">
        <v>48175794.75</v>
      </c>
      <c r="H438" s="147">
        <v>16118755.470000001</v>
      </c>
      <c r="I438" s="147">
        <v>32057039.280000001</v>
      </c>
      <c r="J438" s="147"/>
      <c r="K438" s="147"/>
      <c r="L438" s="147"/>
      <c r="M438" s="147">
        <v>0</v>
      </c>
      <c r="N438" s="147">
        <v>32057039.280000001</v>
      </c>
      <c r="O438" s="147">
        <v>8530913.5500000007</v>
      </c>
      <c r="P438" s="147">
        <v>2854750.72</v>
      </c>
      <c r="Q438" s="147"/>
      <c r="R438" s="147"/>
      <c r="S438" s="147"/>
      <c r="T438" s="147">
        <v>5676162.8300000001</v>
      </c>
      <c r="U438" s="147">
        <v>13244550.949999999</v>
      </c>
      <c r="V438" s="147">
        <v>4292595.8099999996</v>
      </c>
      <c r="W438" s="147">
        <v>8951955.1400000006</v>
      </c>
      <c r="X438" s="147">
        <v>46685157.25</v>
      </c>
      <c r="Y438" s="147">
        <v>46685157.25</v>
      </c>
      <c r="Z438" s="147">
        <v>6697666</v>
      </c>
      <c r="AA438" s="147">
        <v>2259087.91</v>
      </c>
      <c r="AB438" s="148"/>
      <c r="AC438" s="149"/>
      <c r="AD438" s="149"/>
      <c r="AE438" s="149"/>
      <c r="AF438" s="149"/>
    </row>
    <row r="439" spans="1:32" ht="13.5" hidden="1" customHeight="1" outlineLevel="2" x14ac:dyDescent="0.15">
      <c r="A439" s="145">
        <v>396</v>
      </c>
      <c r="B439" s="146" t="s">
        <v>932</v>
      </c>
      <c r="C439" s="146" t="s">
        <v>1048</v>
      </c>
      <c r="D439" s="146" t="s">
        <v>1049</v>
      </c>
      <c r="E439" s="146" t="s">
        <v>1054</v>
      </c>
      <c r="F439" s="146" t="s">
        <v>1055</v>
      </c>
      <c r="G439" s="147">
        <v>42424248.090000004</v>
      </c>
      <c r="H439" s="147">
        <v>22064226.440000001</v>
      </c>
      <c r="I439" s="147">
        <v>20360021.649999999</v>
      </c>
      <c r="J439" s="147"/>
      <c r="K439" s="147"/>
      <c r="L439" s="147"/>
      <c r="M439" s="147">
        <v>0</v>
      </c>
      <c r="N439" s="147">
        <v>20360021.649999999</v>
      </c>
      <c r="O439" s="147">
        <v>7511870.2000000002</v>
      </c>
      <c r="P439" s="147">
        <v>3906153.88</v>
      </c>
      <c r="Q439" s="147"/>
      <c r="R439" s="147"/>
      <c r="S439" s="147"/>
      <c r="T439" s="147">
        <v>3605716.32</v>
      </c>
      <c r="U439" s="147">
        <v>13328979.220000001</v>
      </c>
      <c r="V439" s="147">
        <v>6635244.6799999997</v>
      </c>
      <c r="W439" s="147">
        <v>6693734.54</v>
      </c>
      <c r="X439" s="147">
        <v>30659472.510000002</v>
      </c>
      <c r="Y439" s="147">
        <v>29037200.609999999</v>
      </c>
      <c r="Z439" s="147">
        <v>688770</v>
      </c>
      <c r="AA439" s="147">
        <v>2817433.66</v>
      </c>
      <c r="AB439" s="148"/>
      <c r="AC439" s="149"/>
      <c r="AD439" s="149"/>
      <c r="AE439" s="149"/>
      <c r="AF439" s="149"/>
    </row>
    <row r="440" spans="1:32" ht="13.5" hidden="1" customHeight="1" outlineLevel="2" x14ac:dyDescent="0.15">
      <c r="A440" s="145">
        <v>397</v>
      </c>
      <c r="B440" s="146" t="s">
        <v>932</v>
      </c>
      <c r="C440" s="146" t="s">
        <v>1048</v>
      </c>
      <c r="D440" s="146" t="s">
        <v>1049</v>
      </c>
      <c r="E440" s="146" t="s">
        <v>1056</v>
      </c>
      <c r="F440" s="146" t="s">
        <v>1057</v>
      </c>
      <c r="G440" s="147">
        <v>77247780.430000007</v>
      </c>
      <c r="H440" s="147">
        <v>33805194.799999997</v>
      </c>
      <c r="I440" s="147">
        <v>43442585.630000003</v>
      </c>
      <c r="J440" s="147"/>
      <c r="K440" s="147"/>
      <c r="L440" s="147"/>
      <c r="M440" s="147">
        <v>0</v>
      </c>
      <c r="N440" s="147">
        <v>43442585.630000003</v>
      </c>
      <c r="O440" s="147">
        <v>13694214.42</v>
      </c>
      <c r="P440" s="147">
        <v>5993371.0499999998</v>
      </c>
      <c r="Q440" s="147"/>
      <c r="R440" s="147"/>
      <c r="S440" s="147"/>
      <c r="T440" s="147">
        <v>7700843.3700000001</v>
      </c>
      <c r="U440" s="147">
        <v>22959861.629999999</v>
      </c>
      <c r="V440" s="147">
        <v>9856538.1500000004</v>
      </c>
      <c r="W440" s="147">
        <v>13103323.48</v>
      </c>
      <c r="X440" s="147">
        <v>64246752.479999997</v>
      </c>
      <c r="Y440" s="147">
        <v>64246752.479999997</v>
      </c>
      <c r="Z440" s="147">
        <v>11223136</v>
      </c>
      <c r="AA440" s="147">
        <v>4132410.94</v>
      </c>
      <c r="AB440" s="148"/>
      <c r="AC440" s="149"/>
      <c r="AD440" s="149"/>
      <c r="AE440" s="149"/>
      <c r="AF440" s="149"/>
    </row>
    <row r="441" spans="1:32" ht="13.5" hidden="1" customHeight="1" outlineLevel="2" x14ac:dyDescent="0.15">
      <c r="A441" s="145">
        <v>398</v>
      </c>
      <c r="B441" s="146" t="s">
        <v>932</v>
      </c>
      <c r="C441" s="146" t="s">
        <v>1048</v>
      </c>
      <c r="D441" s="146" t="s">
        <v>1049</v>
      </c>
      <c r="E441" s="146" t="s">
        <v>1058</v>
      </c>
      <c r="F441" s="146" t="s">
        <v>1059</v>
      </c>
      <c r="G441" s="147">
        <v>67882308.829999998</v>
      </c>
      <c r="H441" s="147">
        <v>32811304.77</v>
      </c>
      <c r="I441" s="147">
        <v>35071004.060000002</v>
      </c>
      <c r="J441" s="147"/>
      <c r="K441" s="147"/>
      <c r="L441" s="147"/>
      <c r="M441" s="147">
        <v>0</v>
      </c>
      <c r="N441" s="147">
        <v>35071004.060000002</v>
      </c>
      <c r="O441" s="147">
        <v>12020792.810000001</v>
      </c>
      <c r="P441" s="147">
        <v>5808910.2699999996</v>
      </c>
      <c r="Q441" s="147"/>
      <c r="R441" s="147"/>
      <c r="S441" s="147"/>
      <c r="T441" s="147">
        <v>6211882.54</v>
      </c>
      <c r="U441" s="147">
        <v>23740039.190000001</v>
      </c>
      <c r="V441" s="147">
        <v>10235211.960000001</v>
      </c>
      <c r="W441" s="147">
        <v>13504827.23</v>
      </c>
      <c r="X441" s="147">
        <v>54787713.829999998</v>
      </c>
      <c r="Y441" s="147">
        <v>54787713.829999998</v>
      </c>
      <c r="Z441" s="147">
        <v>5399782</v>
      </c>
      <c r="AA441" s="147">
        <v>4756056.18</v>
      </c>
      <c r="AB441" s="148"/>
      <c r="AC441" s="149"/>
      <c r="AD441" s="149"/>
      <c r="AE441" s="149"/>
      <c r="AF441" s="149"/>
    </row>
    <row r="442" spans="1:32" ht="13.5" hidden="1" customHeight="1" outlineLevel="2" x14ac:dyDescent="0.15">
      <c r="A442" s="145">
        <v>399</v>
      </c>
      <c r="B442" s="146" t="s">
        <v>932</v>
      </c>
      <c r="C442" s="146" t="s">
        <v>1048</v>
      </c>
      <c r="D442" s="146" t="s">
        <v>1049</v>
      </c>
      <c r="E442" s="146" t="s">
        <v>1060</v>
      </c>
      <c r="F442" s="146" t="s">
        <v>1061</v>
      </c>
      <c r="G442" s="147">
        <v>44526340.18</v>
      </c>
      <c r="H442" s="147">
        <v>24346660.890000001</v>
      </c>
      <c r="I442" s="147">
        <v>20179679.289999999</v>
      </c>
      <c r="J442" s="147"/>
      <c r="K442" s="147"/>
      <c r="L442" s="147"/>
      <c r="M442" s="147">
        <v>0</v>
      </c>
      <c r="N442" s="147">
        <v>20179679.289999999</v>
      </c>
      <c r="O442" s="147">
        <v>7885211.4199999999</v>
      </c>
      <c r="P442" s="147">
        <v>4313275.07</v>
      </c>
      <c r="Q442" s="147"/>
      <c r="R442" s="147"/>
      <c r="S442" s="147"/>
      <c r="T442" s="147">
        <v>3571936.35</v>
      </c>
      <c r="U442" s="147">
        <v>12275291.6</v>
      </c>
      <c r="V442" s="147">
        <v>6180735.04</v>
      </c>
      <c r="W442" s="147">
        <v>6094556.5599999996</v>
      </c>
      <c r="X442" s="147">
        <v>29846172.199999999</v>
      </c>
      <c r="Y442" s="147">
        <v>29846172.199999999</v>
      </c>
      <c r="Z442" s="147">
        <v>8356709</v>
      </c>
      <c r="AA442" s="147">
        <v>3316237.52</v>
      </c>
      <c r="AB442" s="148"/>
      <c r="AC442" s="149"/>
      <c r="AD442" s="149"/>
      <c r="AE442" s="149"/>
      <c r="AF442" s="149"/>
    </row>
    <row r="443" spans="1:32" ht="13.5" hidden="1" customHeight="1" outlineLevel="2" x14ac:dyDescent="0.15">
      <c r="A443" s="145">
        <v>400</v>
      </c>
      <c r="B443" s="146" t="s">
        <v>932</v>
      </c>
      <c r="C443" s="146" t="s">
        <v>1048</v>
      </c>
      <c r="D443" s="146" t="s">
        <v>1049</v>
      </c>
      <c r="E443" s="146" t="s">
        <v>1062</v>
      </c>
      <c r="F443" s="146" t="s">
        <v>1063</v>
      </c>
      <c r="G443" s="147">
        <v>70005908.280000001</v>
      </c>
      <c r="H443" s="147">
        <v>33260956.390000001</v>
      </c>
      <c r="I443" s="147">
        <v>36744951.890000001</v>
      </c>
      <c r="J443" s="147"/>
      <c r="K443" s="147"/>
      <c r="L443" s="147"/>
      <c r="M443" s="147">
        <v>0</v>
      </c>
      <c r="N443" s="147">
        <v>36744951.890000001</v>
      </c>
      <c r="O443" s="147">
        <v>12395630.32</v>
      </c>
      <c r="P443" s="147">
        <v>5890217.4800000004</v>
      </c>
      <c r="Q443" s="147"/>
      <c r="R443" s="147"/>
      <c r="S443" s="147"/>
      <c r="T443" s="147">
        <v>6505412.8399999999</v>
      </c>
      <c r="U443" s="147">
        <v>49217473.469999999</v>
      </c>
      <c r="V443" s="147">
        <v>22397598.129999999</v>
      </c>
      <c r="W443" s="147">
        <v>26819875.34</v>
      </c>
      <c r="X443" s="147">
        <v>70070240.069999993</v>
      </c>
      <c r="Y443" s="147">
        <v>67472748.930000007</v>
      </c>
      <c r="Z443" s="147">
        <v>0</v>
      </c>
      <c r="AA443" s="147">
        <v>4110504.01</v>
      </c>
      <c r="AB443" s="148"/>
      <c r="AC443" s="149"/>
      <c r="AD443" s="149"/>
      <c r="AE443" s="149"/>
      <c r="AF443" s="149"/>
    </row>
    <row r="444" spans="1:32" ht="13.5" hidden="1" customHeight="1" outlineLevel="2" x14ac:dyDescent="0.15">
      <c r="A444" s="145">
        <v>401</v>
      </c>
      <c r="B444" s="146" t="s">
        <v>932</v>
      </c>
      <c r="C444" s="146" t="s">
        <v>1048</v>
      </c>
      <c r="D444" s="146" t="s">
        <v>1049</v>
      </c>
      <c r="E444" s="146" t="s">
        <v>1064</v>
      </c>
      <c r="F444" s="146" t="s">
        <v>1065</v>
      </c>
      <c r="G444" s="147">
        <v>68706631.510000005</v>
      </c>
      <c r="H444" s="147">
        <v>31142457.93</v>
      </c>
      <c r="I444" s="147">
        <v>37564173.579999998</v>
      </c>
      <c r="J444" s="147"/>
      <c r="K444" s="147"/>
      <c r="L444" s="147"/>
      <c r="M444" s="147">
        <v>0</v>
      </c>
      <c r="N444" s="147">
        <v>37564173.579999998</v>
      </c>
      <c r="O444" s="147">
        <v>12169394.939999999</v>
      </c>
      <c r="P444" s="147">
        <v>5516976.7300000004</v>
      </c>
      <c r="Q444" s="147"/>
      <c r="R444" s="147"/>
      <c r="S444" s="147"/>
      <c r="T444" s="147">
        <v>6652418.21</v>
      </c>
      <c r="U444" s="147">
        <v>41563485.229999997</v>
      </c>
      <c r="V444" s="147">
        <v>18072477.34</v>
      </c>
      <c r="W444" s="147">
        <v>23491007.890000001</v>
      </c>
      <c r="X444" s="147">
        <v>67707599.680000007</v>
      </c>
      <c r="Y444" s="147">
        <v>67707599.680000007</v>
      </c>
      <c r="Z444" s="147">
        <v>3500000</v>
      </c>
      <c r="AA444" s="147">
        <v>3159659.17</v>
      </c>
      <c r="AB444" s="148"/>
      <c r="AC444" s="149"/>
      <c r="AD444" s="149"/>
      <c r="AE444" s="149"/>
      <c r="AF444" s="149"/>
    </row>
    <row r="445" spans="1:32" ht="13.5" hidden="1" customHeight="1" outlineLevel="2" x14ac:dyDescent="0.15">
      <c r="A445" s="145">
        <v>402</v>
      </c>
      <c r="B445" s="146" t="s">
        <v>932</v>
      </c>
      <c r="C445" s="146" t="s">
        <v>1048</v>
      </c>
      <c r="D445" s="146" t="s">
        <v>1049</v>
      </c>
      <c r="E445" s="146" t="s">
        <v>1066</v>
      </c>
      <c r="F445" s="146" t="s">
        <v>1067</v>
      </c>
      <c r="G445" s="147">
        <v>42965640.659999996</v>
      </c>
      <c r="H445" s="147">
        <v>20337559.059999999</v>
      </c>
      <c r="I445" s="147">
        <v>22628081.600000001</v>
      </c>
      <c r="J445" s="147"/>
      <c r="K445" s="147"/>
      <c r="L445" s="147"/>
      <c r="M445" s="147">
        <v>0</v>
      </c>
      <c r="N445" s="147">
        <v>22628081.600000001</v>
      </c>
      <c r="O445" s="147">
        <v>7609561.1699999999</v>
      </c>
      <c r="P445" s="147">
        <v>3602860.75</v>
      </c>
      <c r="Q445" s="147"/>
      <c r="R445" s="147"/>
      <c r="S445" s="147"/>
      <c r="T445" s="147">
        <v>4006700.42</v>
      </c>
      <c r="U445" s="147">
        <v>14549920.470000001</v>
      </c>
      <c r="V445" s="147">
        <v>6310300.1900000004</v>
      </c>
      <c r="W445" s="147">
        <v>8239620.2800000003</v>
      </c>
      <c r="X445" s="147">
        <v>34874402.299999997</v>
      </c>
      <c r="Y445" s="147">
        <v>34874402.299999997</v>
      </c>
      <c r="Z445" s="147">
        <v>5035102</v>
      </c>
      <c r="AA445" s="147">
        <v>2506383.4</v>
      </c>
      <c r="AB445" s="148"/>
      <c r="AC445" s="149"/>
      <c r="AD445" s="149"/>
      <c r="AE445" s="149"/>
      <c r="AF445" s="149"/>
    </row>
    <row r="446" spans="1:32" ht="13.5" hidden="1" customHeight="1" outlineLevel="2" x14ac:dyDescent="0.15">
      <c r="A446" s="145">
        <v>403</v>
      </c>
      <c r="B446" s="146" t="s">
        <v>932</v>
      </c>
      <c r="C446" s="146" t="s">
        <v>1048</v>
      </c>
      <c r="D446" s="146" t="s">
        <v>1049</v>
      </c>
      <c r="E446" s="146" t="s">
        <v>1068</v>
      </c>
      <c r="F446" s="146" t="s">
        <v>1069</v>
      </c>
      <c r="G446" s="147">
        <v>19226486.870000001</v>
      </c>
      <c r="H446" s="147">
        <v>9666557.8900000006</v>
      </c>
      <c r="I446" s="147">
        <v>9559928.9800000004</v>
      </c>
      <c r="J446" s="147"/>
      <c r="K446" s="147"/>
      <c r="L446" s="147"/>
      <c r="M446" s="147">
        <v>0</v>
      </c>
      <c r="N446" s="147">
        <v>9559928.9800000004</v>
      </c>
      <c r="O446" s="147">
        <v>3423191.33</v>
      </c>
      <c r="P446" s="147">
        <v>1720306.86</v>
      </c>
      <c r="Q446" s="147"/>
      <c r="R446" s="147"/>
      <c r="S446" s="147"/>
      <c r="T446" s="147">
        <v>1702884.47</v>
      </c>
      <c r="U446" s="147">
        <v>7396832.2699999996</v>
      </c>
      <c r="V446" s="147">
        <v>3677118.25</v>
      </c>
      <c r="W446" s="147">
        <v>3719714.02</v>
      </c>
      <c r="X446" s="147">
        <v>14982527.470000001</v>
      </c>
      <c r="Y446" s="147">
        <v>14982527.470000001</v>
      </c>
      <c r="Z446" s="147">
        <v>2000000</v>
      </c>
      <c r="AA446" s="147">
        <v>1244909.58</v>
      </c>
      <c r="AB446" s="148"/>
      <c r="AC446" s="149"/>
      <c r="AD446" s="149"/>
      <c r="AE446" s="149"/>
      <c r="AF446" s="149"/>
    </row>
    <row r="447" spans="1:32" ht="13.5" hidden="1" customHeight="1" outlineLevel="2" x14ac:dyDescent="0.15">
      <c r="A447" s="145">
        <v>404</v>
      </c>
      <c r="B447" s="146" t="s">
        <v>932</v>
      </c>
      <c r="C447" s="146" t="s">
        <v>1048</v>
      </c>
      <c r="D447" s="146" t="s">
        <v>1049</v>
      </c>
      <c r="E447" s="146" t="s">
        <v>1070</v>
      </c>
      <c r="F447" s="146" t="s">
        <v>1071</v>
      </c>
      <c r="G447" s="147">
        <v>14185135.42</v>
      </c>
      <c r="H447" s="147">
        <v>7190183.5099999998</v>
      </c>
      <c r="I447" s="147">
        <v>6994951.9100000001</v>
      </c>
      <c r="J447" s="147"/>
      <c r="K447" s="147"/>
      <c r="L447" s="147"/>
      <c r="M447" s="147">
        <v>0</v>
      </c>
      <c r="N447" s="147">
        <v>6994951.9100000001</v>
      </c>
      <c r="O447" s="147">
        <v>2512146.38</v>
      </c>
      <c r="P447" s="147">
        <v>1272958.08</v>
      </c>
      <c r="Q447" s="147"/>
      <c r="R447" s="147"/>
      <c r="S447" s="147"/>
      <c r="T447" s="147">
        <v>1239188.3</v>
      </c>
      <c r="U447" s="147">
        <v>3923403.36</v>
      </c>
      <c r="V447" s="147">
        <v>1945346.41</v>
      </c>
      <c r="W447" s="147">
        <v>1978056.95</v>
      </c>
      <c r="X447" s="147">
        <v>10212197.16</v>
      </c>
      <c r="Y447" s="147">
        <v>10154226.050000001</v>
      </c>
      <c r="Z447" s="147">
        <v>9088613</v>
      </c>
      <c r="AA447" s="147">
        <v>1275101.82</v>
      </c>
      <c r="AB447" s="148"/>
      <c r="AC447" s="149"/>
      <c r="AD447" s="149"/>
      <c r="AE447" s="149"/>
      <c r="AF447" s="149"/>
    </row>
    <row r="448" spans="1:32" ht="13.5" hidden="1" customHeight="1" outlineLevel="1" x14ac:dyDescent="0.15">
      <c r="A448" s="151"/>
      <c r="B448" s="152"/>
      <c r="C448" s="153"/>
      <c r="D448" s="154" t="s">
        <v>1072</v>
      </c>
      <c r="E448" s="152"/>
      <c r="F448" s="152"/>
      <c r="G448" s="155">
        <v>617320621.12999988</v>
      </c>
      <c r="H448" s="155">
        <v>309613463.63</v>
      </c>
      <c r="I448" s="155">
        <v>307707157.50000006</v>
      </c>
      <c r="J448" s="155"/>
      <c r="K448" s="155"/>
      <c r="L448" s="155"/>
      <c r="M448" s="155">
        <v>0</v>
      </c>
      <c r="N448" s="155">
        <v>307707157.50000006</v>
      </c>
      <c r="O448" s="155">
        <v>109401306.19999999</v>
      </c>
      <c r="P448" s="155">
        <v>54878739.840000004</v>
      </c>
      <c r="Q448" s="155"/>
      <c r="R448" s="155"/>
      <c r="S448" s="155"/>
      <c r="T448" s="155">
        <v>54522566.359999992</v>
      </c>
      <c r="U448" s="155">
        <v>502567345.99000013</v>
      </c>
      <c r="V448" s="155">
        <v>260865901.53</v>
      </c>
      <c r="W448" s="155">
        <v>241701444.45999998</v>
      </c>
      <c r="X448" s="155">
        <v>603931168.31999993</v>
      </c>
      <c r="Y448" s="155">
        <v>599653434.16999996</v>
      </c>
      <c r="Z448" s="155">
        <v>62324875</v>
      </c>
      <c r="AA448" s="155">
        <v>38432963.25</v>
      </c>
      <c r="AB448" s="148"/>
      <c r="AC448" s="149"/>
      <c r="AD448" s="149"/>
      <c r="AE448" s="149"/>
      <c r="AF448" s="149"/>
    </row>
    <row r="449" spans="1:32" ht="13.5" hidden="1" customHeight="1" outlineLevel="2" x14ac:dyDescent="0.15">
      <c r="A449" s="156">
        <v>405</v>
      </c>
      <c r="B449" s="157" t="s">
        <v>932</v>
      </c>
      <c r="C449" s="146" t="s">
        <v>1073</v>
      </c>
      <c r="D449" s="157" t="s">
        <v>1074</v>
      </c>
      <c r="E449" s="157" t="s">
        <v>1075</v>
      </c>
      <c r="F449" s="157" t="s">
        <v>1076</v>
      </c>
      <c r="G449" s="147">
        <v>81708496.989999995</v>
      </c>
      <c r="H449" s="147">
        <v>62289112.350000001</v>
      </c>
      <c r="I449" s="147">
        <v>19419384.640000001</v>
      </c>
      <c r="J449" s="147"/>
      <c r="K449" s="147"/>
      <c r="L449" s="147"/>
      <c r="M449" s="147">
        <v>0</v>
      </c>
      <c r="N449" s="147">
        <v>19419384.640000001</v>
      </c>
      <c r="O449" s="147">
        <v>14646096.390000001</v>
      </c>
      <c r="P449" s="147">
        <v>11171032.640000001</v>
      </c>
      <c r="Q449" s="147"/>
      <c r="R449" s="147"/>
      <c r="S449" s="147"/>
      <c r="T449" s="147">
        <v>3475063.75</v>
      </c>
      <c r="U449" s="147">
        <v>234395649.16</v>
      </c>
      <c r="V449" s="147">
        <v>162215649.00999999</v>
      </c>
      <c r="W449" s="147">
        <v>72180000.150000006</v>
      </c>
      <c r="X449" s="147">
        <v>95074448.540000007</v>
      </c>
      <c r="Y449" s="147">
        <v>69464757.780000001</v>
      </c>
      <c r="Z449" s="147">
        <v>0</v>
      </c>
      <c r="AA449" s="147">
        <v>10312233.43</v>
      </c>
      <c r="AB449" s="148"/>
      <c r="AC449" s="149"/>
      <c r="AD449" s="149"/>
      <c r="AE449" s="149"/>
      <c r="AF449" s="149"/>
    </row>
    <row r="450" spans="1:32" ht="13.5" hidden="1" customHeight="1" outlineLevel="2" x14ac:dyDescent="0.15">
      <c r="A450" s="145">
        <v>406</v>
      </c>
      <c r="B450" s="146" t="s">
        <v>932</v>
      </c>
      <c r="C450" s="146" t="s">
        <v>1073</v>
      </c>
      <c r="D450" s="146" t="s">
        <v>1074</v>
      </c>
      <c r="E450" s="146" t="s">
        <v>1077</v>
      </c>
      <c r="F450" s="146" t="s">
        <v>1078</v>
      </c>
      <c r="G450" s="147">
        <v>118630818.2</v>
      </c>
      <c r="H450" s="147">
        <v>51158302.68</v>
      </c>
      <c r="I450" s="147">
        <v>67472515.519999996</v>
      </c>
      <c r="J450" s="147"/>
      <c r="K450" s="147"/>
      <c r="L450" s="147"/>
      <c r="M450" s="147">
        <v>0</v>
      </c>
      <c r="N450" s="147">
        <v>67472515.519999996</v>
      </c>
      <c r="O450" s="147">
        <v>21280370.329999998</v>
      </c>
      <c r="P450" s="147">
        <v>9177670.2400000002</v>
      </c>
      <c r="Q450" s="147"/>
      <c r="R450" s="147"/>
      <c r="S450" s="147"/>
      <c r="T450" s="147">
        <v>12102700.09</v>
      </c>
      <c r="U450" s="147">
        <v>97862428.379999995</v>
      </c>
      <c r="V450" s="147">
        <v>39097074.079999998</v>
      </c>
      <c r="W450" s="147">
        <v>58765354.299999997</v>
      </c>
      <c r="X450" s="147">
        <v>138340569.91</v>
      </c>
      <c r="Y450" s="147">
        <v>138340569.91</v>
      </c>
      <c r="Z450" s="147">
        <v>14950259</v>
      </c>
      <c r="AA450" s="147">
        <v>6467451.9100000001</v>
      </c>
      <c r="AB450" s="148"/>
      <c r="AC450" s="149"/>
      <c r="AD450" s="149"/>
      <c r="AE450" s="149"/>
      <c r="AF450" s="149"/>
    </row>
    <row r="451" spans="1:32" ht="13.5" hidden="1" customHeight="1" outlineLevel="2" x14ac:dyDescent="0.15">
      <c r="A451" s="145">
        <v>407</v>
      </c>
      <c r="B451" s="146" t="s">
        <v>932</v>
      </c>
      <c r="C451" s="146" t="s">
        <v>1073</v>
      </c>
      <c r="D451" s="146" t="s">
        <v>1074</v>
      </c>
      <c r="E451" s="146" t="s">
        <v>1079</v>
      </c>
      <c r="F451" s="146" t="s">
        <v>1080</v>
      </c>
      <c r="G451" s="147">
        <v>47674199.210000001</v>
      </c>
      <c r="H451" s="147">
        <v>21994511.559999999</v>
      </c>
      <c r="I451" s="147">
        <v>25679687.649999999</v>
      </c>
      <c r="J451" s="147"/>
      <c r="K451" s="147"/>
      <c r="L451" s="147"/>
      <c r="M451" s="147">
        <v>0</v>
      </c>
      <c r="N451" s="147">
        <v>25679687.649999999</v>
      </c>
      <c r="O451" s="147">
        <v>8545566.4199999999</v>
      </c>
      <c r="P451" s="147">
        <v>3941535.46</v>
      </c>
      <c r="Q451" s="147"/>
      <c r="R451" s="147"/>
      <c r="S451" s="147"/>
      <c r="T451" s="147">
        <v>4604030.96</v>
      </c>
      <c r="U451" s="147">
        <v>11509978.189999999</v>
      </c>
      <c r="V451" s="147">
        <v>5050866.9800000004</v>
      </c>
      <c r="W451" s="147">
        <v>6459111.21</v>
      </c>
      <c r="X451" s="147">
        <v>36742829.82</v>
      </c>
      <c r="Y451" s="147">
        <v>36742829.82</v>
      </c>
      <c r="Z451" s="147">
        <v>2747039</v>
      </c>
      <c r="AA451" s="147">
        <v>1397117.8</v>
      </c>
      <c r="AB451" s="148"/>
      <c r="AC451" s="149"/>
      <c r="AD451" s="149"/>
      <c r="AE451" s="149"/>
      <c r="AF451" s="149"/>
    </row>
    <row r="452" spans="1:32" ht="13.5" hidden="1" customHeight="1" outlineLevel="2" x14ac:dyDescent="0.15">
      <c r="A452" s="145">
        <v>408</v>
      </c>
      <c r="B452" s="146" t="s">
        <v>932</v>
      </c>
      <c r="C452" s="146" t="s">
        <v>1073</v>
      </c>
      <c r="D452" s="146" t="s">
        <v>1074</v>
      </c>
      <c r="E452" s="146" t="s">
        <v>1081</v>
      </c>
      <c r="F452" s="146" t="s">
        <v>1082</v>
      </c>
      <c r="G452" s="147">
        <v>32630153.789999999</v>
      </c>
      <c r="H452" s="147">
        <v>16531302.66</v>
      </c>
      <c r="I452" s="147">
        <v>16098851.130000001</v>
      </c>
      <c r="J452" s="147"/>
      <c r="K452" s="147"/>
      <c r="L452" s="147"/>
      <c r="M452" s="147">
        <v>0</v>
      </c>
      <c r="N452" s="147">
        <v>16098851.130000001</v>
      </c>
      <c r="O452" s="147">
        <v>5852001.4500000002</v>
      </c>
      <c r="P452" s="147">
        <v>2965520.29</v>
      </c>
      <c r="Q452" s="147"/>
      <c r="R452" s="147"/>
      <c r="S452" s="147"/>
      <c r="T452" s="147">
        <v>2886481.16</v>
      </c>
      <c r="U452" s="147">
        <v>10223272.800000001</v>
      </c>
      <c r="V452" s="147">
        <v>5052186.05</v>
      </c>
      <c r="W452" s="147">
        <v>5171086.75</v>
      </c>
      <c r="X452" s="147">
        <v>24156419.039999999</v>
      </c>
      <c r="Y452" s="147">
        <v>24156419.039999999</v>
      </c>
      <c r="Z452" s="147">
        <v>1000000</v>
      </c>
      <c r="AA452" s="147">
        <v>1228083.04</v>
      </c>
      <c r="AB452" s="148"/>
      <c r="AC452" s="149"/>
      <c r="AD452" s="149"/>
      <c r="AE452" s="149"/>
      <c r="AF452" s="149"/>
    </row>
    <row r="453" spans="1:32" ht="13.5" hidden="1" customHeight="1" outlineLevel="2" x14ac:dyDescent="0.15">
      <c r="A453" s="145">
        <v>409</v>
      </c>
      <c r="B453" s="146" t="s">
        <v>932</v>
      </c>
      <c r="C453" s="146" t="s">
        <v>1073</v>
      </c>
      <c r="D453" s="146" t="s">
        <v>1074</v>
      </c>
      <c r="E453" s="146" t="s">
        <v>1083</v>
      </c>
      <c r="F453" s="146" t="s">
        <v>1084</v>
      </c>
      <c r="G453" s="147">
        <v>46262803.189999998</v>
      </c>
      <c r="H453" s="147">
        <v>26034750.210000001</v>
      </c>
      <c r="I453" s="147">
        <v>20228052.98</v>
      </c>
      <c r="J453" s="147"/>
      <c r="K453" s="147"/>
      <c r="L453" s="147"/>
      <c r="M453" s="147">
        <v>0</v>
      </c>
      <c r="N453" s="147">
        <v>20228052.98</v>
      </c>
      <c r="O453" s="147">
        <v>8292521.5800000001</v>
      </c>
      <c r="P453" s="147">
        <v>4664788.75</v>
      </c>
      <c r="Q453" s="147"/>
      <c r="R453" s="147"/>
      <c r="S453" s="147"/>
      <c r="T453" s="147">
        <v>3627732.83</v>
      </c>
      <c r="U453" s="147">
        <v>6750003.7400000002</v>
      </c>
      <c r="V453" s="147">
        <v>3701558.04</v>
      </c>
      <c r="W453" s="147">
        <v>3048445.7</v>
      </c>
      <c r="X453" s="147">
        <v>26904231.510000002</v>
      </c>
      <c r="Y453" s="147">
        <v>26817465.699999999</v>
      </c>
      <c r="Z453" s="147">
        <v>6259453</v>
      </c>
      <c r="AA453" s="147">
        <v>1043764.31</v>
      </c>
      <c r="AB453" s="148"/>
      <c r="AC453" s="149"/>
      <c r="AD453" s="149"/>
      <c r="AE453" s="149"/>
      <c r="AF453" s="149"/>
    </row>
    <row r="454" spans="1:32" ht="13.5" hidden="1" customHeight="1" outlineLevel="2" x14ac:dyDescent="0.15">
      <c r="A454" s="145">
        <v>410</v>
      </c>
      <c r="B454" s="146" t="s">
        <v>932</v>
      </c>
      <c r="C454" s="146" t="s">
        <v>1073</v>
      </c>
      <c r="D454" s="146" t="s">
        <v>1074</v>
      </c>
      <c r="E454" s="146" t="s">
        <v>1085</v>
      </c>
      <c r="F454" s="146" t="s">
        <v>1086</v>
      </c>
      <c r="G454" s="147">
        <v>56066844.359999999</v>
      </c>
      <c r="H454" s="147">
        <v>29210642.850000001</v>
      </c>
      <c r="I454" s="147">
        <v>26856201.510000002</v>
      </c>
      <c r="J454" s="147"/>
      <c r="K454" s="147"/>
      <c r="L454" s="147"/>
      <c r="M454" s="147">
        <v>0</v>
      </c>
      <c r="N454" s="147">
        <v>26856201.510000002</v>
      </c>
      <c r="O454" s="147">
        <v>10049877.76</v>
      </c>
      <c r="P454" s="147">
        <v>5234823.32</v>
      </c>
      <c r="Q454" s="147"/>
      <c r="R454" s="147"/>
      <c r="S454" s="147"/>
      <c r="T454" s="147">
        <v>4815054.4400000004</v>
      </c>
      <c r="U454" s="147">
        <v>13766621.789999999</v>
      </c>
      <c r="V454" s="147">
        <v>6644198.8300000001</v>
      </c>
      <c r="W454" s="147">
        <v>7122422.96</v>
      </c>
      <c r="X454" s="147">
        <v>38793678.909999996</v>
      </c>
      <c r="Y454" s="147">
        <v>34977337.32</v>
      </c>
      <c r="Z454" s="147">
        <v>1432700</v>
      </c>
      <c r="AA454" s="147">
        <v>3198097.07</v>
      </c>
      <c r="AB454" s="148"/>
      <c r="AC454" s="149"/>
      <c r="AD454" s="149"/>
      <c r="AE454" s="149"/>
      <c r="AF454" s="149"/>
    </row>
    <row r="455" spans="1:32" ht="13.5" hidden="1" customHeight="1" outlineLevel="2" x14ac:dyDescent="0.15">
      <c r="A455" s="145">
        <v>411</v>
      </c>
      <c r="B455" s="146" t="s">
        <v>932</v>
      </c>
      <c r="C455" s="146" t="s">
        <v>1073</v>
      </c>
      <c r="D455" s="146" t="s">
        <v>1074</v>
      </c>
      <c r="E455" s="146" t="s">
        <v>1087</v>
      </c>
      <c r="F455" s="146" t="s">
        <v>1088</v>
      </c>
      <c r="G455" s="147">
        <v>25301444.050000001</v>
      </c>
      <c r="H455" s="147">
        <v>14146148.699999999</v>
      </c>
      <c r="I455" s="147">
        <v>11155295.35</v>
      </c>
      <c r="J455" s="147"/>
      <c r="K455" s="147"/>
      <c r="L455" s="147"/>
      <c r="M455" s="147">
        <v>0</v>
      </c>
      <c r="N455" s="147">
        <v>11155295.35</v>
      </c>
      <c r="O455" s="147">
        <v>4539400.6399999997</v>
      </c>
      <c r="P455" s="147">
        <v>2537211.1</v>
      </c>
      <c r="Q455" s="147"/>
      <c r="R455" s="147"/>
      <c r="S455" s="147"/>
      <c r="T455" s="147">
        <v>2002189.54</v>
      </c>
      <c r="U455" s="147">
        <v>9207256.4399999995</v>
      </c>
      <c r="V455" s="147">
        <v>5076598.2</v>
      </c>
      <c r="W455" s="147">
        <v>4130658.24</v>
      </c>
      <c r="X455" s="147">
        <v>17288143.129999999</v>
      </c>
      <c r="Y455" s="147">
        <v>17288143.129999999</v>
      </c>
      <c r="Z455" s="147">
        <v>4249225</v>
      </c>
      <c r="AA455" s="147">
        <v>323190.40000000002</v>
      </c>
      <c r="AB455" s="148"/>
      <c r="AC455" s="149"/>
      <c r="AD455" s="149"/>
      <c r="AE455" s="149"/>
      <c r="AF455" s="149"/>
    </row>
    <row r="456" spans="1:32" ht="13.5" hidden="1" customHeight="1" outlineLevel="1" x14ac:dyDescent="0.15">
      <c r="A456" s="151"/>
      <c r="B456" s="152"/>
      <c r="C456" s="153"/>
      <c r="D456" s="154" t="s">
        <v>1089</v>
      </c>
      <c r="E456" s="152"/>
      <c r="F456" s="152"/>
      <c r="G456" s="155">
        <v>408274759.79000002</v>
      </c>
      <c r="H456" s="155">
        <v>221364771.00999999</v>
      </c>
      <c r="I456" s="155">
        <v>186909988.77999997</v>
      </c>
      <c r="J456" s="155"/>
      <c r="K456" s="155"/>
      <c r="L456" s="155"/>
      <c r="M456" s="155">
        <v>0</v>
      </c>
      <c r="N456" s="155">
        <v>186909988.77999997</v>
      </c>
      <c r="O456" s="155">
        <v>73205834.570000008</v>
      </c>
      <c r="P456" s="155">
        <v>39692581.800000004</v>
      </c>
      <c r="Q456" s="155"/>
      <c r="R456" s="155"/>
      <c r="S456" s="155"/>
      <c r="T456" s="155">
        <v>33513252.77</v>
      </c>
      <c r="U456" s="155">
        <v>383715210.5</v>
      </c>
      <c r="V456" s="155">
        <v>226838131.18999997</v>
      </c>
      <c r="W456" s="155">
        <v>156877079.31</v>
      </c>
      <c r="X456" s="155">
        <v>377300320.86000001</v>
      </c>
      <c r="Y456" s="155">
        <v>347787522.69999999</v>
      </c>
      <c r="Z456" s="155">
        <v>30638676</v>
      </c>
      <c r="AA456" s="155">
        <v>23969937.959999997</v>
      </c>
      <c r="AB456" s="148"/>
      <c r="AC456" s="149"/>
      <c r="AD456" s="149"/>
      <c r="AE456" s="149"/>
      <c r="AF456" s="149"/>
    </row>
    <row r="457" spans="1:32" ht="13.5" hidden="1" customHeight="1" outlineLevel="2" x14ac:dyDescent="0.15">
      <c r="A457" s="156">
        <v>412</v>
      </c>
      <c r="B457" s="157" t="s">
        <v>932</v>
      </c>
      <c r="C457" s="146" t="s">
        <v>1090</v>
      </c>
      <c r="D457" s="157" t="s">
        <v>1091</v>
      </c>
      <c r="E457" s="157" t="s">
        <v>1092</v>
      </c>
      <c r="F457" s="157" t="s">
        <v>1093</v>
      </c>
      <c r="G457" s="147">
        <v>89278950.769999996</v>
      </c>
      <c r="H457" s="147">
        <v>36561833.439999998</v>
      </c>
      <c r="I457" s="147">
        <v>52717117.329999998</v>
      </c>
      <c r="J457" s="147"/>
      <c r="K457" s="147"/>
      <c r="L457" s="147"/>
      <c r="M457" s="147">
        <v>9370656.9700000007</v>
      </c>
      <c r="N457" s="147">
        <v>43346460.359999999</v>
      </c>
      <c r="O457" s="147">
        <v>16072204.07</v>
      </c>
      <c r="P457" s="147">
        <v>6581677.3499999996</v>
      </c>
      <c r="Q457" s="147"/>
      <c r="R457" s="147"/>
      <c r="S457" s="147"/>
      <c r="T457" s="147">
        <v>9490526.7200000007</v>
      </c>
      <c r="U457" s="147">
        <v>255894356.15000001</v>
      </c>
      <c r="V457" s="147">
        <v>93689698.209999993</v>
      </c>
      <c r="W457" s="147">
        <v>162204657.94</v>
      </c>
      <c r="X457" s="147">
        <v>224412301.99000001</v>
      </c>
      <c r="Y457" s="147">
        <v>199690595.84</v>
      </c>
      <c r="Z457" s="147">
        <v>0</v>
      </c>
      <c r="AA457" s="147">
        <v>1556126.5</v>
      </c>
      <c r="AB457" s="148"/>
      <c r="AC457" s="149"/>
      <c r="AD457" s="149"/>
      <c r="AE457" s="149"/>
      <c r="AF457" s="149"/>
    </row>
    <row r="458" spans="1:32" ht="13.5" hidden="1" customHeight="1" outlineLevel="2" x14ac:dyDescent="0.15">
      <c r="A458" s="145">
        <v>413</v>
      </c>
      <c r="B458" s="146" t="s">
        <v>932</v>
      </c>
      <c r="C458" s="146" t="s">
        <v>1090</v>
      </c>
      <c r="D458" s="146" t="s">
        <v>1091</v>
      </c>
      <c r="E458" s="146" t="s">
        <v>1094</v>
      </c>
      <c r="F458" s="146" t="s">
        <v>1095</v>
      </c>
      <c r="G458" s="147">
        <v>39982877.719999999</v>
      </c>
      <c r="H458" s="147">
        <v>14769254.060000001</v>
      </c>
      <c r="I458" s="147">
        <v>25213623.66</v>
      </c>
      <c r="J458" s="147"/>
      <c r="K458" s="147"/>
      <c r="L458" s="147"/>
      <c r="M458" s="147">
        <v>3712953.67</v>
      </c>
      <c r="N458" s="147">
        <v>21500669.989999998</v>
      </c>
      <c r="O458" s="147">
        <v>7197810.5</v>
      </c>
      <c r="P458" s="147">
        <v>2657802.94</v>
      </c>
      <c r="Q458" s="147"/>
      <c r="R458" s="147"/>
      <c r="S458" s="147"/>
      <c r="T458" s="147">
        <v>4540007.5599999996</v>
      </c>
      <c r="U458" s="147">
        <v>12921270.43</v>
      </c>
      <c r="V458" s="147">
        <v>4666068</v>
      </c>
      <c r="W458" s="147">
        <v>8255202.4299999997</v>
      </c>
      <c r="X458" s="147">
        <v>38008833.649999999</v>
      </c>
      <c r="Y458" s="147">
        <v>31363821.940000001</v>
      </c>
      <c r="Z458" s="147">
        <v>0</v>
      </c>
      <c r="AA458" s="147">
        <v>752744.28</v>
      </c>
      <c r="AB458" s="148"/>
      <c r="AC458" s="149"/>
      <c r="AD458" s="149"/>
      <c r="AE458" s="149"/>
      <c r="AF458" s="149"/>
    </row>
    <row r="459" spans="1:32" ht="13.5" hidden="1" customHeight="1" outlineLevel="2" x14ac:dyDescent="0.15">
      <c r="A459" s="145">
        <v>414</v>
      </c>
      <c r="B459" s="146" t="s">
        <v>932</v>
      </c>
      <c r="C459" s="146" t="s">
        <v>1090</v>
      </c>
      <c r="D459" s="146" t="s">
        <v>1091</v>
      </c>
      <c r="E459" s="146" t="s">
        <v>1096</v>
      </c>
      <c r="F459" s="146" t="s">
        <v>1097</v>
      </c>
      <c r="G459" s="147">
        <v>52361229.810000002</v>
      </c>
      <c r="H459" s="147">
        <v>17723325.719999999</v>
      </c>
      <c r="I459" s="147">
        <v>34637904.090000004</v>
      </c>
      <c r="J459" s="147"/>
      <c r="K459" s="147"/>
      <c r="L459" s="147"/>
      <c r="M459" s="147">
        <v>3155904.81</v>
      </c>
      <c r="N459" s="147">
        <v>31481999.280000001</v>
      </c>
      <c r="O459" s="147">
        <v>9426190.1999999993</v>
      </c>
      <c r="P459" s="147">
        <v>3189896.27</v>
      </c>
      <c r="Q459" s="147"/>
      <c r="R459" s="147"/>
      <c r="S459" s="147"/>
      <c r="T459" s="147">
        <v>6236293.9299999997</v>
      </c>
      <c r="U459" s="147">
        <v>13056897.619999999</v>
      </c>
      <c r="V459" s="147">
        <v>4283431.01</v>
      </c>
      <c r="W459" s="147">
        <v>8773466.6099999994</v>
      </c>
      <c r="X459" s="147">
        <v>49647664.630000003</v>
      </c>
      <c r="Y459" s="147">
        <v>47704182.789999999</v>
      </c>
      <c r="Z459" s="147">
        <v>3440223</v>
      </c>
      <c r="AA459" s="147">
        <v>910868.71</v>
      </c>
      <c r="AB459" s="148"/>
      <c r="AC459" s="149"/>
      <c r="AD459" s="149"/>
      <c r="AE459" s="149"/>
      <c r="AF459" s="149"/>
    </row>
    <row r="460" spans="1:32" ht="13.5" hidden="1" customHeight="1" outlineLevel="2" x14ac:dyDescent="0.15">
      <c r="A460" s="145">
        <v>415</v>
      </c>
      <c r="B460" s="146" t="s">
        <v>932</v>
      </c>
      <c r="C460" s="146" t="s">
        <v>1090</v>
      </c>
      <c r="D460" s="146" t="s">
        <v>1091</v>
      </c>
      <c r="E460" s="146" t="s">
        <v>1098</v>
      </c>
      <c r="F460" s="146" t="s">
        <v>1099</v>
      </c>
      <c r="G460" s="147">
        <v>59122647.689999998</v>
      </c>
      <c r="H460" s="147">
        <v>20877628.649999999</v>
      </c>
      <c r="I460" s="147">
        <v>38245019.039999999</v>
      </c>
      <c r="J460" s="147"/>
      <c r="K460" s="147"/>
      <c r="L460" s="147"/>
      <c r="M460" s="147">
        <v>5786211.0600000005</v>
      </c>
      <c r="N460" s="147">
        <v>32458807.98</v>
      </c>
      <c r="O460" s="147">
        <v>10643537.18</v>
      </c>
      <c r="P460" s="147">
        <v>3759619.71</v>
      </c>
      <c r="Q460" s="147"/>
      <c r="R460" s="147"/>
      <c r="S460" s="147"/>
      <c r="T460" s="147">
        <v>6883917.4699999997</v>
      </c>
      <c r="U460" s="147">
        <v>17037613.059999999</v>
      </c>
      <c r="V460" s="147">
        <v>5854395.6399999997</v>
      </c>
      <c r="W460" s="147">
        <v>11183217.42</v>
      </c>
      <c r="X460" s="147">
        <v>56312153.93</v>
      </c>
      <c r="Y460" s="147">
        <v>56312153.93</v>
      </c>
      <c r="Z460" s="147">
        <v>11277395</v>
      </c>
      <c r="AA460" s="147">
        <v>667579.4</v>
      </c>
      <c r="AB460" s="148"/>
      <c r="AC460" s="149"/>
      <c r="AD460" s="149"/>
      <c r="AE460" s="149"/>
      <c r="AF460" s="149"/>
    </row>
    <row r="461" spans="1:32" ht="13.5" hidden="1" customHeight="1" outlineLevel="2" x14ac:dyDescent="0.15">
      <c r="A461" s="145">
        <v>416</v>
      </c>
      <c r="B461" s="146" t="s">
        <v>932</v>
      </c>
      <c r="C461" s="146" t="s">
        <v>1090</v>
      </c>
      <c r="D461" s="146" t="s">
        <v>1091</v>
      </c>
      <c r="E461" s="146" t="s">
        <v>1100</v>
      </c>
      <c r="F461" s="146" t="s">
        <v>1101</v>
      </c>
      <c r="G461" s="147">
        <v>66332663.799999997</v>
      </c>
      <c r="H461" s="147">
        <v>28764539.809999999</v>
      </c>
      <c r="I461" s="147">
        <v>37568123.990000002</v>
      </c>
      <c r="J461" s="147"/>
      <c r="K461" s="147"/>
      <c r="L461" s="147"/>
      <c r="M461" s="147">
        <v>7010635.1699999999</v>
      </c>
      <c r="N461" s="147">
        <v>30557488.82</v>
      </c>
      <c r="O461" s="147">
        <v>11941360.199999999</v>
      </c>
      <c r="P461" s="147">
        <v>5179174.8099999996</v>
      </c>
      <c r="Q461" s="147"/>
      <c r="R461" s="147"/>
      <c r="S461" s="147"/>
      <c r="T461" s="147">
        <v>6762185.3899999997</v>
      </c>
      <c r="U461" s="147">
        <v>22082060.219999999</v>
      </c>
      <c r="V461" s="147">
        <v>9324245.3800000008</v>
      </c>
      <c r="W461" s="147">
        <v>12757814.84</v>
      </c>
      <c r="X461" s="147">
        <v>57088124.219999999</v>
      </c>
      <c r="Y461" s="147">
        <v>48660659.57</v>
      </c>
      <c r="Z461" s="147">
        <v>1072980</v>
      </c>
      <c r="AA461" s="147">
        <v>1600488.2</v>
      </c>
      <c r="AB461" s="148"/>
      <c r="AC461" s="149"/>
      <c r="AD461" s="149"/>
      <c r="AE461" s="149"/>
      <c r="AF461" s="149"/>
    </row>
    <row r="462" spans="1:32" ht="13.5" hidden="1" customHeight="1" outlineLevel="2" x14ac:dyDescent="0.15">
      <c r="A462" s="145">
        <v>417</v>
      </c>
      <c r="B462" s="146" t="s">
        <v>932</v>
      </c>
      <c r="C462" s="146" t="s">
        <v>1090</v>
      </c>
      <c r="D462" s="146" t="s">
        <v>1091</v>
      </c>
      <c r="E462" s="146" t="s">
        <v>1102</v>
      </c>
      <c r="F462" s="146" t="s">
        <v>1103</v>
      </c>
      <c r="G462" s="147">
        <v>71665754.390000001</v>
      </c>
      <c r="H462" s="147">
        <v>34576376.380000003</v>
      </c>
      <c r="I462" s="147">
        <v>37089378.009999998</v>
      </c>
      <c r="J462" s="147"/>
      <c r="K462" s="147"/>
      <c r="L462" s="147"/>
      <c r="M462" s="147">
        <v>6096580.21</v>
      </c>
      <c r="N462" s="147">
        <v>30992797.800000001</v>
      </c>
      <c r="O462" s="147">
        <v>12901435.550000001</v>
      </c>
      <c r="P462" s="147">
        <v>6225478.9000000004</v>
      </c>
      <c r="Q462" s="147"/>
      <c r="R462" s="147"/>
      <c r="S462" s="147"/>
      <c r="T462" s="147">
        <v>6675956.6500000004</v>
      </c>
      <c r="U462" s="147">
        <v>56032928.329999998</v>
      </c>
      <c r="V462" s="147">
        <v>25780806.719999999</v>
      </c>
      <c r="W462" s="147">
        <v>30252121.609999999</v>
      </c>
      <c r="X462" s="147">
        <v>74017456.269999996</v>
      </c>
      <c r="Y462" s="147">
        <v>69743359.590000004</v>
      </c>
      <c r="Z462" s="147">
        <v>18940617</v>
      </c>
      <c r="AA462" s="147">
        <v>1470397.73</v>
      </c>
      <c r="AB462" s="148"/>
      <c r="AC462" s="149"/>
      <c r="AD462" s="149"/>
      <c r="AE462" s="149"/>
      <c r="AF462" s="149"/>
    </row>
    <row r="463" spans="1:32" ht="13.5" hidden="1" customHeight="1" outlineLevel="2" x14ac:dyDescent="0.15">
      <c r="A463" s="145">
        <v>418</v>
      </c>
      <c r="B463" s="146" t="s">
        <v>932</v>
      </c>
      <c r="C463" s="146" t="s">
        <v>1090</v>
      </c>
      <c r="D463" s="146" t="s">
        <v>1091</v>
      </c>
      <c r="E463" s="146" t="s">
        <v>1104</v>
      </c>
      <c r="F463" s="146" t="s">
        <v>1105</v>
      </c>
      <c r="G463" s="147">
        <v>55159352.689999998</v>
      </c>
      <c r="H463" s="147">
        <v>17705310.870000001</v>
      </c>
      <c r="I463" s="147">
        <v>37454041.82</v>
      </c>
      <c r="J463" s="147"/>
      <c r="K463" s="147"/>
      <c r="L463" s="147"/>
      <c r="M463" s="147">
        <v>6544544.1699999999</v>
      </c>
      <c r="N463" s="147">
        <v>30909497.649999999</v>
      </c>
      <c r="O463" s="147">
        <v>9929914.7799999993</v>
      </c>
      <c r="P463" s="147">
        <v>3187499.14</v>
      </c>
      <c r="Q463" s="147"/>
      <c r="R463" s="147"/>
      <c r="S463" s="147"/>
      <c r="T463" s="147">
        <v>6742415.6399999997</v>
      </c>
      <c r="U463" s="147">
        <v>12213268.939999999</v>
      </c>
      <c r="V463" s="147">
        <v>3797345.99</v>
      </c>
      <c r="W463" s="147">
        <v>8415922.9499999993</v>
      </c>
      <c r="X463" s="147">
        <v>52612380.409999996</v>
      </c>
      <c r="Y463" s="147">
        <v>50986712.780000001</v>
      </c>
      <c r="Z463" s="147">
        <v>1172859</v>
      </c>
      <c r="AA463" s="147">
        <v>1384378.04</v>
      </c>
      <c r="AB463" s="148"/>
      <c r="AC463" s="149"/>
      <c r="AD463" s="149"/>
      <c r="AE463" s="149"/>
      <c r="AF463" s="149"/>
    </row>
    <row r="464" spans="1:32" ht="13.5" hidden="1" customHeight="1" outlineLevel="2" x14ac:dyDescent="0.15">
      <c r="A464" s="145">
        <v>419</v>
      </c>
      <c r="B464" s="146" t="s">
        <v>932</v>
      </c>
      <c r="C464" s="146" t="s">
        <v>1090</v>
      </c>
      <c r="D464" s="146" t="s">
        <v>1091</v>
      </c>
      <c r="E464" s="146" t="s">
        <v>1106</v>
      </c>
      <c r="F464" s="146" t="s">
        <v>1107</v>
      </c>
      <c r="G464" s="147">
        <v>38033977.969999999</v>
      </c>
      <c r="H464" s="147">
        <v>10611644.189999999</v>
      </c>
      <c r="I464" s="147">
        <v>27422333.780000001</v>
      </c>
      <c r="J464" s="147"/>
      <c r="K464" s="147"/>
      <c r="L464" s="147"/>
      <c r="M464" s="147">
        <v>3432014.23</v>
      </c>
      <c r="N464" s="147">
        <v>23990319.550000001</v>
      </c>
      <c r="O464" s="147">
        <v>6846965.0499999998</v>
      </c>
      <c r="P464" s="147">
        <v>1910569.16</v>
      </c>
      <c r="Q464" s="147"/>
      <c r="R464" s="147"/>
      <c r="S464" s="147"/>
      <c r="T464" s="147">
        <v>4936395.8899999997</v>
      </c>
      <c r="U464" s="147">
        <v>8299036.5499999998</v>
      </c>
      <c r="V464" s="147">
        <v>2265473.65</v>
      </c>
      <c r="W464" s="147">
        <v>6033562.9000000004</v>
      </c>
      <c r="X464" s="147">
        <v>38392292.57</v>
      </c>
      <c r="Y464" s="147">
        <v>34645077.920000002</v>
      </c>
      <c r="Z464" s="147">
        <v>2324182</v>
      </c>
      <c r="AA464" s="147">
        <v>1005023.69</v>
      </c>
      <c r="AB464" s="148"/>
      <c r="AC464" s="149"/>
      <c r="AD464" s="149"/>
      <c r="AE464" s="149"/>
      <c r="AF464" s="149"/>
    </row>
    <row r="465" spans="1:32" ht="13.5" hidden="1" customHeight="1" outlineLevel="2" x14ac:dyDescent="0.15">
      <c r="A465" s="145">
        <v>420</v>
      </c>
      <c r="B465" s="146" t="s">
        <v>932</v>
      </c>
      <c r="C465" s="146" t="s">
        <v>1090</v>
      </c>
      <c r="D465" s="146" t="s">
        <v>1091</v>
      </c>
      <c r="E465" s="146" t="s">
        <v>1108</v>
      </c>
      <c r="F465" s="146" t="s">
        <v>1109</v>
      </c>
      <c r="G465" s="147">
        <v>29197863.27</v>
      </c>
      <c r="H465" s="147">
        <v>9440422.9199999999</v>
      </c>
      <c r="I465" s="147">
        <v>19757440.350000001</v>
      </c>
      <c r="J465" s="147"/>
      <c r="K465" s="147"/>
      <c r="L465" s="147"/>
      <c r="M465" s="147">
        <v>2181587.8899999997</v>
      </c>
      <c r="N465" s="147">
        <v>17575852.460000001</v>
      </c>
      <c r="O465" s="147">
        <v>5256267.16</v>
      </c>
      <c r="P465" s="147">
        <v>1699679.85</v>
      </c>
      <c r="Q465" s="147"/>
      <c r="R465" s="147"/>
      <c r="S465" s="147"/>
      <c r="T465" s="147">
        <v>3556587.31</v>
      </c>
      <c r="U465" s="147">
        <v>7389768.8399999999</v>
      </c>
      <c r="V465" s="147">
        <v>2317378.23</v>
      </c>
      <c r="W465" s="147">
        <v>5072390.6100000003</v>
      </c>
      <c r="X465" s="147">
        <v>28386418.27</v>
      </c>
      <c r="Y465" s="147">
        <v>22843059.399999999</v>
      </c>
      <c r="Z465" s="147">
        <v>5553648</v>
      </c>
      <c r="AA465" s="147">
        <v>500197.29</v>
      </c>
      <c r="AB465" s="148"/>
      <c r="AC465" s="149"/>
      <c r="AD465" s="149"/>
      <c r="AE465" s="149"/>
      <c r="AF465" s="149"/>
    </row>
    <row r="466" spans="1:32" ht="13.5" hidden="1" customHeight="1" outlineLevel="1" x14ac:dyDescent="0.15">
      <c r="A466" s="151"/>
      <c r="B466" s="152"/>
      <c r="C466" s="153"/>
      <c r="D466" s="154" t="s">
        <v>1110</v>
      </c>
      <c r="E466" s="152"/>
      <c r="F466" s="152"/>
      <c r="G466" s="155">
        <v>501135318.11000001</v>
      </c>
      <c r="H466" s="155">
        <v>191030336.03999999</v>
      </c>
      <c r="I466" s="155">
        <v>310104982.07000005</v>
      </c>
      <c r="J466" s="155"/>
      <c r="K466" s="155"/>
      <c r="L466" s="155"/>
      <c r="M466" s="155">
        <v>47291088.18</v>
      </c>
      <c r="N466" s="155">
        <v>262813893.89000005</v>
      </c>
      <c r="O466" s="155">
        <v>90215684.689999998</v>
      </c>
      <c r="P466" s="155">
        <v>34391398.129999995</v>
      </c>
      <c r="Q466" s="155"/>
      <c r="R466" s="155"/>
      <c r="S466" s="155"/>
      <c r="T466" s="155">
        <v>55824286.560000002</v>
      </c>
      <c r="U466" s="155">
        <v>404927200.13999999</v>
      </c>
      <c r="V466" s="155">
        <v>151978842.82999998</v>
      </c>
      <c r="W466" s="155">
        <v>252948357.31000003</v>
      </c>
      <c r="X466" s="155">
        <v>618877625.94000006</v>
      </c>
      <c r="Y466" s="155">
        <v>561949623.75999987</v>
      </c>
      <c r="Z466" s="155">
        <v>43781904</v>
      </c>
      <c r="AA466" s="155">
        <v>9847803.8399999999</v>
      </c>
      <c r="AB466" s="148"/>
      <c r="AC466" s="149"/>
      <c r="AD466" s="149"/>
      <c r="AE466" s="149"/>
      <c r="AF466" s="149"/>
    </row>
    <row r="467" spans="1:32" ht="13.5" hidden="1" customHeight="1" outlineLevel="2" x14ac:dyDescent="0.15">
      <c r="A467" s="156">
        <v>421</v>
      </c>
      <c r="B467" s="157" t="s">
        <v>1111</v>
      </c>
      <c r="C467" s="146" t="s">
        <v>1112</v>
      </c>
      <c r="D467" s="157" t="s">
        <v>1113</v>
      </c>
      <c r="E467" s="157" t="s">
        <v>1114</v>
      </c>
      <c r="F467" s="157" t="s">
        <v>1115</v>
      </c>
      <c r="G467" s="147">
        <v>213516700.77000001</v>
      </c>
      <c r="H467" s="147">
        <v>101664615.67</v>
      </c>
      <c r="I467" s="147">
        <v>111852085.09999999</v>
      </c>
      <c r="J467" s="147"/>
      <c r="K467" s="147"/>
      <c r="L467" s="147"/>
      <c r="M467" s="147">
        <v>31760358.940000001</v>
      </c>
      <c r="N467" s="147">
        <v>80091726.159999996</v>
      </c>
      <c r="O467" s="147">
        <v>37903010.859999999</v>
      </c>
      <c r="P467" s="147">
        <v>18037270.52</v>
      </c>
      <c r="Q467" s="147"/>
      <c r="R467" s="147"/>
      <c r="S467" s="147"/>
      <c r="T467" s="147">
        <v>19865740.34</v>
      </c>
      <c r="U467" s="147">
        <v>949720289.57000005</v>
      </c>
      <c r="V467" s="147">
        <v>392720571.81</v>
      </c>
      <c r="W467" s="147">
        <v>556999717.75999999</v>
      </c>
      <c r="X467" s="147">
        <v>688717543.20000005</v>
      </c>
      <c r="Y467" s="147">
        <v>664330457.88</v>
      </c>
      <c r="Z467" s="147">
        <v>27989672.289999999</v>
      </c>
      <c r="AA467" s="147">
        <v>19697097</v>
      </c>
      <c r="AB467" s="148"/>
      <c r="AC467" s="149"/>
      <c r="AD467" s="149"/>
      <c r="AE467" s="149"/>
      <c r="AF467" s="149"/>
    </row>
    <row r="468" spans="1:32" ht="13.5" hidden="1" customHeight="1" outlineLevel="2" x14ac:dyDescent="0.15">
      <c r="A468" s="145">
        <v>422</v>
      </c>
      <c r="B468" s="146" t="s">
        <v>1111</v>
      </c>
      <c r="C468" s="146" t="s">
        <v>1112</v>
      </c>
      <c r="D468" s="146" t="s">
        <v>1113</v>
      </c>
      <c r="E468" s="146" t="s">
        <v>1116</v>
      </c>
      <c r="F468" s="146" t="s">
        <v>1117</v>
      </c>
      <c r="G468" s="147">
        <v>52617915.969999999</v>
      </c>
      <c r="H468" s="147">
        <v>22385968.300000001</v>
      </c>
      <c r="I468" s="147">
        <v>30231947.670000002</v>
      </c>
      <c r="J468" s="147"/>
      <c r="K468" s="147"/>
      <c r="L468" s="147"/>
      <c r="M468" s="147">
        <v>5608941.3600000003</v>
      </c>
      <c r="N468" s="147">
        <v>24623006.309999999</v>
      </c>
      <c r="O468" s="147">
        <v>9340615.6699999999</v>
      </c>
      <c r="P468" s="147">
        <v>3972888.61</v>
      </c>
      <c r="Q468" s="147"/>
      <c r="R468" s="147"/>
      <c r="S468" s="147"/>
      <c r="T468" s="147">
        <v>5367727.0599999996</v>
      </c>
      <c r="U468" s="147">
        <v>20723388.530000001</v>
      </c>
      <c r="V468" s="147">
        <v>8613754.0899999999</v>
      </c>
      <c r="W468" s="147">
        <v>12109634.439999999</v>
      </c>
      <c r="X468" s="147">
        <v>47709309.170000002</v>
      </c>
      <c r="Y468" s="147">
        <v>44253077.700000003</v>
      </c>
      <c r="Z468" s="147">
        <v>1345964.57</v>
      </c>
      <c r="AA468" s="147">
        <v>1117587.8799999999</v>
      </c>
      <c r="AB468" s="148"/>
      <c r="AC468" s="149"/>
      <c r="AD468" s="149"/>
      <c r="AE468" s="149"/>
      <c r="AF468" s="149"/>
    </row>
    <row r="469" spans="1:32" ht="13.5" hidden="1" customHeight="1" outlineLevel="2" x14ac:dyDescent="0.15">
      <c r="A469" s="145">
        <v>423</v>
      </c>
      <c r="B469" s="146" t="s">
        <v>1111</v>
      </c>
      <c r="C469" s="146" t="s">
        <v>1112</v>
      </c>
      <c r="D469" s="146" t="s">
        <v>1113</v>
      </c>
      <c r="E469" s="146" t="s">
        <v>1118</v>
      </c>
      <c r="F469" s="146" t="s">
        <v>1119</v>
      </c>
      <c r="G469" s="147">
        <v>40530223.899999999</v>
      </c>
      <c r="H469" s="147">
        <v>19381457.09</v>
      </c>
      <c r="I469" s="147">
        <v>21148766.809999999</v>
      </c>
      <c r="J469" s="147"/>
      <c r="K469" s="147"/>
      <c r="L469" s="147"/>
      <c r="M469" s="147">
        <v>3900523.1599999997</v>
      </c>
      <c r="N469" s="147">
        <v>17248243.649999999</v>
      </c>
      <c r="O469" s="147">
        <v>7206301.7800000003</v>
      </c>
      <c r="P469" s="147">
        <v>3444830.32</v>
      </c>
      <c r="Q469" s="147"/>
      <c r="R469" s="147"/>
      <c r="S469" s="147"/>
      <c r="T469" s="147">
        <v>3761471.46</v>
      </c>
      <c r="U469" s="147">
        <v>17813065.16</v>
      </c>
      <c r="V469" s="147">
        <v>8348647.5899999999</v>
      </c>
      <c r="W469" s="147">
        <v>9464417.5700000003</v>
      </c>
      <c r="X469" s="147">
        <v>34374655.840000004</v>
      </c>
      <c r="Y469" s="147">
        <v>34374655.840000004</v>
      </c>
      <c r="Z469" s="147">
        <v>805381.24</v>
      </c>
      <c r="AA469" s="147">
        <v>633087.6</v>
      </c>
      <c r="AB469" s="148"/>
      <c r="AC469" s="149"/>
      <c r="AD469" s="149"/>
      <c r="AE469" s="149"/>
      <c r="AF469" s="149"/>
    </row>
    <row r="470" spans="1:32" ht="13.5" hidden="1" customHeight="1" outlineLevel="2" x14ac:dyDescent="0.15">
      <c r="A470" s="145">
        <v>424</v>
      </c>
      <c r="B470" s="146" t="s">
        <v>1111</v>
      </c>
      <c r="C470" s="146" t="s">
        <v>1112</v>
      </c>
      <c r="D470" s="146" t="s">
        <v>1113</v>
      </c>
      <c r="E470" s="146" t="s">
        <v>1120</v>
      </c>
      <c r="F470" s="146" t="s">
        <v>1121</v>
      </c>
      <c r="G470" s="147">
        <v>77598601.530000001</v>
      </c>
      <c r="H470" s="147">
        <v>27143110.890000001</v>
      </c>
      <c r="I470" s="147">
        <v>50455490.640000001</v>
      </c>
      <c r="J470" s="147"/>
      <c r="K470" s="147"/>
      <c r="L470" s="147"/>
      <c r="M470" s="147">
        <v>8271821.4399999995</v>
      </c>
      <c r="N470" s="147">
        <v>42183669.200000003</v>
      </c>
      <c r="O470" s="147">
        <v>13775131.529999999</v>
      </c>
      <c r="P470" s="147">
        <v>4818438.83</v>
      </c>
      <c r="Q470" s="147"/>
      <c r="R470" s="147"/>
      <c r="S470" s="147"/>
      <c r="T470" s="147">
        <v>8956692.6999999993</v>
      </c>
      <c r="U470" s="147">
        <v>40155074.43</v>
      </c>
      <c r="V470" s="147">
        <v>13710856.279999999</v>
      </c>
      <c r="W470" s="147">
        <v>26444218.149999999</v>
      </c>
      <c r="X470" s="147">
        <v>85856401.489999995</v>
      </c>
      <c r="Y470" s="147">
        <v>81093494.549999997</v>
      </c>
      <c r="Z470" s="147">
        <v>3977018.47</v>
      </c>
      <c r="AA470" s="147">
        <v>1547095.96</v>
      </c>
      <c r="AB470" s="148"/>
      <c r="AC470" s="149"/>
      <c r="AD470" s="149"/>
      <c r="AE470" s="149"/>
      <c r="AF470" s="149"/>
    </row>
    <row r="471" spans="1:32" ht="13.5" hidden="1" customHeight="1" outlineLevel="2" x14ac:dyDescent="0.15">
      <c r="A471" s="145">
        <v>425</v>
      </c>
      <c r="B471" s="146" t="s">
        <v>1111</v>
      </c>
      <c r="C471" s="146" t="s">
        <v>1112</v>
      </c>
      <c r="D471" s="146" t="s">
        <v>1113</v>
      </c>
      <c r="E471" s="146" t="s">
        <v>1122</v>
      </c>
      <c r="F471" s="146" t="s">
        <v>1123</v>
      </c>
      <c r="G471" s="147">
        <v>115673544.47</v>
      </c>
      <c r="H471" s="147">
        <v>41065786.25</v>
      </c>
      <c r="I471" s="147">
        <v>74607758.219999999</v>
      </c>
      <c r="J471" s="147"/>
      <c r="K471" s="147"/>
      <c r="L471" s="147"/>
      <c r="M471" s="147">
        <v>10543244.899999999</v>
      </c>
      <c r="N471" s="147">
        <v>64064513.32</v>
      </c>
      <c r="O471" s="147">
        <v>20582916.75</v>
      </c>
      <c r="P471" s="147">
        <v>7302555.2199999997</v>
      </c>
      <c r="Q471" s="147"/>
      <c r="R471" s="147"/>
      <c r="S471" s="147"/>
      <c r="T471" s="147">
        <v>13280361.529999999</v>
      </c>
      <c r="U471" s="147">
        <v>163394096.46000001</v>
      </c>
      <c r="V471" s="147">
        <v>50181661.530000001</v>
      </c>
      <c r="W471" s="147">
        <v>113212434.93000001</v>
      </c>
      <c r="X471" s="147">
        <v>201100554.68000001</v>
      </c>
      <c r="Y471" s="147">
        <v>201100554.68000001</v>
      </c>
      <c r="Z471" s="147">
        <v>16775730.460000001</v>
      </c>
      <c r="AA471" s="147">
        <v>3400983.4</v>
      </c>
      <c r="AB471" s="148"/>
      <c r="AC471" s="149"/>
      <c r="AD471" s="149"/>
      <c r="AE471" s="149"/>
      <c r="AF471" s="149"/>
    </row>
    <row r="472" spans="1:32" ht="13.5" hidden="1" customHeight="1" outlineLevel="2" x14ac:dyDescent="0.15">
      <c r="A472" s="145">
        <v>426</v>
      </c>
      <c r="B472" s="146" t="s">
        <v>1111</v>
      </c>
      <c r="C472" s="146" t="s">
        <v>1112</v>
      </c>
      <c r="D472" s="146" t="s">
        <v>1113</v>
      </c>
      <c r="E472" s="146" t="s">
        <v>1124</v>
      </c>
      <c r="F472" s="146" t="s">
        <v>1125</v>
      </c>
      <c r="G472" s="147">
        <v>70068307.430000007</v>
      </c>
      <c r="H472" s="147">
        <v>22231070.399999999</v>
      </c>
      <c r="I472" s="147">
        <v>47837237.030000001</v>
      </c>
      <c r="J472" s="147"/>
      <c r="K472" s="147"/>
      <c r="L472" s="147"/>
      <c r="M472" s="147">
        <v>7378132.3700000001</v>
      </c>
      <c r="N472" s="147">
        <v>40459104.659999996</v>
      </c>
      <c r="O472" s="147">
        <v>12440854.810000001</v>
      </c>
      <c r="P472" s="147">
        <v>3948274.65</v>
      </c>
      <c r="Q472" s="147"/>
      <c r="R472" s="147"/>
      <c r="S472" s="147"/>
      <c r="T472" s="147">
        <v>8492580.1600000001</v>
      </c>
      <c r="U472" s="147">
        <v>21312381.34</v>
      </c>
      <c r="V472" s="147">
        <v>6451023.9500000002</v>
      </c>
      <c r="W472" s="147">
        <v>14861357.390000001</v>
      </c>
      <c r="X472" s="147">
        <v>71191174.579999998</v>
      </c>
      <c r="Y472" s="147">
        <v>71191174.579999998</v>
      </c>
      <c r="Z472" s="147">
        <v>1959804.07</v>
      </c>
      <c r="AA472" s="147">
        <v>787499.21</v>
      </c>
      <c r="AB472" s="148"/>
      <c r="AC472" s="149"/>
      <c r="AD472" s="149"/>
      <c r="AE472" s="149"/>
      <c r="AF472" s="149"/>
    </row>
    <row r="473" spans="1:32" ht="13.5" hidden="1" customHeight="1" outlineLevel="2" x14ac:dyDescent="0.15">
      <c r="A473" s="145">
        <v>427</v>
      </c>
      <c r="B473" s="146" t="s">
        <v>1111</v>
      </c>
      <c r="C473" s="146" t="s">
        <v>1112</v>
      </c>
      <c r="D473" s="146" t="s">
        <v>1113</v>
      </c>
      <c r="E473" s="146" t="s">
        <v>1126</v>
      </c>
      <c r="F473" s="146" t="s">
        <v>1127</v>
      </c>
      <c r="G473" s="147">
        <v>89161110.5</v>
      </c>
      <c r="H473" s="147">
        <v>40400882.909999996</v>
      </c>
      <c r="I473" s="147">
        <v>48760227.590000004</v>
      </c>
      <c r="J473" s="147"/>
      <c r="K473" s="147"/>
      <c r="L473" s="147"/>
      <c r="M473" s="147">
        <v>9504356.6699999999</v>
      </c>
      <c r="N473" s="147">
        <v>39255870.920000002</v>
      </c>
      <c r="O473" s="147">
        <v>15827682.460000001</v>
      </c>
      <c r="P473" s="147">
        <v>7173040.5499999998</v>
      </c>
      <c r="Q473" s="147"/>
      <c r="R473" s="147"/>
      <c r="S473" s="147"/>
      <c r="T473" s="147">
        <v>8654641.9100000001</v>
      </c>
      <c r="U473" s="147">
        <v>56210370.25</v>
      </c>
      <c r="V473" s="147">
        <v>24881031.539999999</v>
      </c>
      <c r="W473" s="147">
        <v>31329338.710000001</v>
      </c>
      <c r="X473" s="147">
        <v>88744208.209999993</v>
      </c>
      <c r="Y473" s="147">
        <v>76433177.870000005</v>
      </c>
      <c r="Z473" s="147">
        <v>4661446.8899999997</v>
      </c>
      <c r="AA473" s="147">
        <v>2594385.9199999999</v>
      </c>
      <c r="AB473" s="148"/>
      <c r="AC473" s="149"/>
      <c r="AD473" s="149"/>
      <c r="AE473" s="149"/>
      <c r="AF473" s="149"/>
    </row>
    <row r="474" spans="1:32" ht="13.5" hidden="1" customHeight="1" outlineLevel="2" x14ac:dyDescent="0.15">
      <c r="A474" s="145">
        <v>428</v>
      </c>
      <c r="B474" s="146" t="s">
        <v>1111</v>
      </c>
      <c r="C474" s="146" t="s">
        <v>1112</v>
      </c>
      <c r="D474" s="146" t="s">
        <v>1113</v>
      </c>
      <c r="E474" s="146" t="s">
        <v>1128</v>
      </c>
      <c r="F474" s="146" t="s">
        <v>1129</v>
      </c>
      <c r="G474" s="147">
        <v>45874781.280000001</v>
      </c>
      <c r="H474" s="147">
        <v>19619956.690000001</v>
      </c>
      <c r="I474" s="147">
        <v>26254824.59</v>
      </c>
      <c r="J474" s="147"/>
      <c r="K474" s="147"/>
      <c r="L474" s="147"/>
      <c r="M474" s="147">
        <v>4690364.8600000003</v>
      </c>
      <c r="N474" s="147">
        <v>21564459.73</v>
      </c>
      <c r="O474" s="147">
        <v>8149044.7000000002</v>
      </c>
      <c r="P474" s="147">
        <v>3483588.99</v>
      </c>
      <c r="Q474" s="147"/>
      <c r="R474" s="147"/>
      <c r="S474" s="147"/>
      <c r="T474" s="147">
        <v>4665455.71</v>
      </c>
      <c r="U474" s="147">
        <v>21456063.219999999</v>
      </c>
      <c r="V474" s="147">
        <v>8855986.3200000003</v>
      </c>
      <c r="W474" s="147">
        <v>12600076.9</v>
      </c>
      <c r="X474" s="147">
        <v>43520357.200000003</v>
      </c>
      <c r="Y474" s="147">
        <v>43520357.200000003</v>
      </c>
      <c r="Z474" s="147">
        <v>1095803.6100000001</v>
      </c>
      <c r="AA474" s="147">
        <v>867684.88</v>
      </c>
      <c r="AB474" s="148"/>
      <c r="AC474" s="149"/>
      <c r="AD474" s="149"/>
      <c r="AE474" s="149"/>
      <c r="AF474" s="149"/>
    </row>
    <row r="475" spans="1:32" ht="13.5" hidden="1" customHeight="1" outlineLevel="2" x14ac:dyDescent="0.15">
      <c r="A475" s="145">
        <v>429</v>
      </c>
      <c r="B475" s="146" t="s">
        <v>1111</v>
      </c>
      <c r="C475" s="146" t="s">
        <v>1112</v>
      </c>
      <c r="D475" s="146" t="s">
        <v>1113</v>
      </c>
      <c r="E475" s="146" t="s">
        <v>1130</v>
      </c>
      <c r="F475" s="146" t="s">
        <v>1131</v>
      </c>
      <c r="G475" s="147">
        <v>80459351.489999995</v>
      </c>
      <c r="H475" s="147">
        <v>34827524.119999997</v>
      </c>
      <c r="I475" s="147">
        <v>45631827.369999997</v>
      </c>
      <c r="J475" s="147"/>
      <c r="K475" s="147"/>
      <c r="L475" s="147"/>
      <c r="M475" s="147">
        <v>8576770.4000000004</v>
      </c>
      <c r="N475" s="147">
        <v>37055056.969999999</v>
      </c>
      <c r="O475" s="147">
        <v>14282965.51</v>
      </c>
      <c r="P475" s="147">
        <v>6181124</v>
      </c>
      <c r="Q475" s="147"/>
      <c r="R475" s="147"/>
      <c r="S475" s="147"/>
      <c r="T475" s="147">
        <v>8101841.5099999998</v>
      </c>
      <c r="U475" s="147">
        <v>53523608.82</v>
      </c>
      <c r="V475" s="147">
        <v>22452583.879999999</v>
      </c>
      <c r="W475" s="147">
        <v>31071024.940000001</v>
      </c>
      <c r="X475" s="147">
        <v>84804693.819999993</v>
      </c>
      <c r="Y475" s="147">
        <v>75557922.390000001</v>
      </c>
      <c r="Z475" s="147">
        <v>4425910.92</v>
      </c>
      <c r="AA475" s="147">
        <v>2027261.89</v>
      </c>
      <c r="AB475" s="148"/>
      <c r="AC475" s="149"/>
      <c r="AD475" s="149"/>
      <c r="AE475" s="149"/>
      <c r="AF475" s="149"/>
    </row>
    <row r="476" spans="1:32" ht="13.5" hidden="1" customHeight="1" outlineLevel="2" x14ac:dyDescent="0.15">
      <c r="A476" s="145">
        <v>430</v>
      </c>
      <c r="B476" s="146" t="s">
        <v>1111</v>
      </c>
      <c r="C476" s="146" t="s">
        <v>1112</v>
      </c>
      <c r="D476" s="146" t="s">
        <v>1113</v>
      </c>
      <c r="E476" s="146" t="s">
        <v>1132</v>
      </c>
      <c r="F476" s="146" t="s">
        <v>1133</v>
      </c>
      <c r="G476" s="147">
        <v>23686571.100000001</v>
      </c>
      <c r="H476" s="147">
        <v>9941006.1999999993</v>
      </c>
      <c r="I476" s="147">
        <v>13745564.9</v>
      </c>
      <c r="J476" s="147"/>
      <c r="K476" s="147"/>
      <c r="L476" s="147"/>
      <c r="M476" s="147">
        <v>2524930.64</v>
      </c>
      <c r="N476" s="147">
        <v>11220634.26</v>
      </c>
      <c r="O476" s="147">
        <v>4204787.54</v>
      </c>
      <c r="P476" s="147">
        <v>1764929.3</v>
      </c>
      <c r="Q476" s="147"/>
      <c r="R476" s="147"/>
      <c r="S476" s="147"/>
      <c r="T476" s="147">
        <v>2439858.2400000002</v>
      </c>
      <c r="U476" s="147">
        <v>16747257.16</v>
      </c>
      <c r="V476" s="147">
        <v>6931121.5</v>
      </c>
      <c r="W476" s="147">
        <v>9816135.6600000001</v>
      </c>
      <c r="X476" s="147">
        <v>26001558.800000001</v>
      </c>
      <c r="Y476" s="147">
        <v>22867457.07</v>
      </c>
      <c r="Z476" s="147">
        <v>623861.62</v>
      </c>
      <c r="AA476" s="147">
        <v>264666.92</v>
      </c>
      <c r="AB476" s="148"/>
      <c r="AC476" s="149"/>
      <c r="AD476" s="149"/>
      <c r="AE476" s="149"/>
      <c r="AF476" s="149"/>
    </row>
    <row r="477" spans="1:32" ht="13.5" hidden="1" customHeight="1" outlineLevel="2" x14ac:dyDescent="0.15">
      <c r="A477" s="145">
        <v>431</v>
      </c>
      <c r="B477" s="146" t="s">
        <v>1111</v>
      </c>
      <c r="C477" s="146" t="s">
        <v>1112</v>
      </c>
      <c r="D477" s="146" t="s">
        <v>1113</v>
      </c>
      <c r="E477" s="146" t="s">
        <v>1134</v>
      </c>
      <c r="F477" s="146" t="s">
        <v>1135</v>
      </c>
      <c r="G477" s="147">
        <v>72070474.049999997</v>
      </c>
      <c r="H477" s="147">
        <v>34433985.399999999</v>
      </c>
      <c r="I477" s="147">
        <v>37636488.649999999</v>
      </c>
      <c r="J477" s="147"/>
      <c r="K477" s="147"/>
      <c r="L477" s="147"/>
      <c r="M477" s="147">
        <v>7682536.5500000007</v>
      </c>
      <c r="N477" s="147">
        <v>29953952.100000001</v>
      </c>
      <c r="O477" s="147">
        <v>12793790.609999999</v>
      </c>
      <c r="P477" s="147">
        <v>6111272.9699999997</v>
      </c>
      <c r="Q477" s="147"/>
      <c r="R477" s="147"/>
      <c r="S477" s="147"/>
      <c r="T477" s="147">
        <v>6682517.6399999997</v>
      </c>
      <c r="U477" s="147">
        <v>42091879.039999999</v>
      </c>
      <c r="V477" s="147">
        <v>19018805.629999999</v>
      </c>
      <c r="W477" s="147">
        <v>23073073.41</v>
      </c>
      <c r="X477" s="147">
        <v>67392079.700000003</v>
      </c>
      <c r="Y477" s="147">
        <v>53882288.780000001</v>
      </c>
      <c r="Z477" s="147">
        <v>4007862.57</v>
      </c>
      <c r="AA477" s="147">
        <v>1639742.93</v>
      </c>
      <c r="AB477" s="148"/>
      <c r="AC477" s="149"/>
      <c r="AD477" s="149"/>
      <c r="AE477" s="149"/>
      <c r="AF477" s="149"/>
    </row>
    <row r="478" spans="1:32" ht="13.5" hidden="1" customHeight="1" outlineLevel="2" x14ac:dyDescent="0.15">
      <c r="A478" s="145">
        <v>432</v>
      </c>
      <c r="B478" s="146" t="s">
        <v>1111</v>
      </c>
      <c r="C478" s="146" t="s">
        <v>1112</v>
      </c>
      <c r="D478" s="146" t="s">
        <v>1113</v>
      </c>
      <c r="E478" s="146" t="s">
        <v>1136</v>
      </c>
      <c r="F478" s="146" t="s">
        <v>1137</v>
      </c>
      <c r="G478" s="147">
        <v>32814343.489999998</v>
      </c>
      <c r="H478" s="147">
        <v>12569660.23</v>
      </c>
      <c r="I478" s="147">
        <v>20244683.260000002</v>
      </c>
      <c r="J478" s="147"/>
      <c r="K478" s="147"/>
      <c r="L478" s="147"/>
      <c r="M478" s="147">
        <v>3497928.8899999997</v>
      </c>
      <c r="N478" s="147">
        <v>16746754.369999999</v>
      </c>
      <c r="O478" s="147">
        <v>5825129.4299999997</v>
      </c>
      <c r="P478" s="147">
        <v>2230592.0499999998</v>
      </c>
      <c r="Q478" s="147"/>
      <c r="R478" s="147"/>
      <c r="S478" s="147"/>
      <c r="T478" s="147">
        <v>3594537.38</v>
      </c>
      <c r="U478" s="147">
        <v>14714214.439999999</v>
      </c>
      <c r="V478" s="147">
        <v>5496308.7199999997</v>
      </c>
      <c r="W478" s="147">
        <v>9217905.7200000007</v>
      </c>
      <c r="X478" s="147">
        <v>33057126.359999999</v>
      </c>
      <c r="Y478" s="147">
        <v>31389650.84</v>
      </c>
      <c r="Z478" s="147">
        <v>839044.98</v>
      </c>
      <c r="AA478" s="147">
        <v>407429.93</v>
      </c>
      <c r="AB478" s="148"/>
      <c r="AC478" s="149"/>
      <c r="AD478" s="149"/>
      <c r="AE478" s="149"/>
      <c r="AF478" s="149"/>
    </row>
    <row r="479" spans="1:32" ht="13.5" hidden="1" customHeight="1" outlineLevel="2" x14ac:dyDescent="0.15">
      <c r="A479" s="145">
        <v>433</v>
      </c>
      <c r="B479" s="146" t="s">
        <v>1111</v>
      </c>
      <c r="C479" s="146" t="s">
        <v>1112</v>
      </c>
      <c r="D479" s="146" t="s">
        <v>1113</v>
      </c>
      <c r="E479" s="146" t="s">
        <v>1138</v>
      </c>
      <c r="F479" s="146" t="s">
        <v>1139</v>
      </c>
      <c r="G479" s="147">
        <v>41567688.859999999</v>
      </c>
      <c r="H479" s="147">
        <v>14545670.02</v>
      </c>
      <c r="I479" s="147">
        <v>27022018.84</v>
      </c>
      <c r="J479" s="147"/>
      <c r="K479" s="147"/>
      <c r="L479" s="147"/>
      <c r="M479" s="147">
        <v>4431014.13</v>
      </c>
      <c r="N479" s="147">
        <v>22591004.710000001</v>
      </c>
      <c r="O479" s="147">
        <v>7379003.8799999999</v>
      </c>
      <c r="P479" s="147">
        <v>2581920.34</v>
      </c>
      <c r="Q479" s="147"/>
      <c r="R479" s="147"/>
      <c r="S479" s="147"/>
      <c r="T479" s="147">
        <v>4797083.54</v>
      </c>
      <c r="U479" s="147">
        <v>18072998.239999998</v>
      </c>
      <c r="V479" s="147">
        <v>6112016.6399999997</v>
      </c>
      <c r="W479" s="147">
        <v>11960981.6</v>
      </c>
      <c r="X479" s="147">
        <v>43780083.979999997</v>
      </c>
      <c r="Y479" s="147">
        <v>40843807.409999996</v>
      </c>
      <c r="Z479" s="147">
        <v>1112515.82</v>
      </c>
      <c r="AA479" s="147">
        <v>606268.74</v>
      </c>
      <c r="AB479" s="148"/>
      <c r="AC479" s="149"/>
      <c r="AD479" s="149"/>
      <c r="AE479" s="149"/>
      <c r="AF479" s="149"/>
    </row>
    <row r="480" spans="1:32" ht="13.5" hidden="1" customHeight="1" outlineLevel="2" x14ac:dyDescent="0.15">
      <c r="A480" s="145">
        <v>434</v>
      </c>
      <c r="B480" s="146" t="s">
        <v>1111</v>
      </c>
      <c r="C480" s="146" t="s">
        <v>1112</v>
      </c>
      <c r="D480" s="146" t="s">
        <v>1113</v>
      </c>
      <c r="E480" s="146" t="s">
        <v>1140</v>
      </c>
      <c r="F480" s="146" t="s">
        <v>1141</v>
      </c>
      <c r="G480" s="147">
        <v>67311249.819999993</v>
      </c>
      <c r="H480" s="147">
        <v>25376576.989999998</v>
      </c>
      <c r="I480" s="147">
        <v>41934672.829999998</v>
      </c>
      <c r="J480" s="147"/>
      <c r="K480" s="147"/>
      <c r="L480" s="147"/>
      <c r="M480" s="147">
        <v>7175214.8700000001</v>
      </c>
      <c r="N480" s="147">
        <v>34759457.960000001</v>
      </c>
      <c r="O480" s="147">
        <v>11948943.68</v>
      </c>
      <c r="P480" s="147">
        <v>4504303.5199999996</v>
      </c>
      <c r="Q480" s="147"/>
      <c r="R480" s="147"/>
      <c r="S480" s="147"/>
      <c r="T480" s="147">
        <v>7444640.1600000001</v>
      </c>
      <c r="U480" s="147">
        <v>24647564.879999999</v>
      </c>
      <c r="V480" s="147">
        <v>9016386.4900000002</v>
      </c>
      <c r="W480" s="147">
        <v>15631178.390000001</v>
      </c>
      <c r="X480" s="147">
        <v>65010491.380000003</v>
      </c>
      <c r="Y480" s="147">
        <v>62287789.560000002</v>
      </c>
      <c r="Z480" s="147">
        <v>3475958.12</v>
      </c>
      <c r="AA480" s="147">
        <v>1017220.34</v>
      </c>
      <c r="AB480" s="148"/>
      <c r="AC480" s="149"/>
      <c r="AD480" s="149"/>
      <c r="AE480" s="149"/>
      <c r="AF480" s="149"/>
    </row>
    <row r="481" spans="1:32" ht="13.5" hidden="1" customHeight="1" outlineLevel="2" x14ac:dyDescent="0.15">
      <c r="A481" s="145">
        <v>435</v>
      </c>
      <c r="B481" s="146" t="s">
        <v>1111</v>
      </c>
      <c r="C481" s="146" t="s">
        <v>1112</v>
      </c>
      <c r="D481" s="146" t="s">
        <v>1113</v>
      </c>
      <c r="E481" s="146" t="s">
        <v>1142</v>
      </c>
      <c r="F481" s="146" t="s">
        <v>1143</v>
      </c>
      <c r="G481" s="147">
        <v>64686067.390000001</v>
      </c>
      <c r="H481" s="147">
        <v>28160023.149999999</v>
      </c>
      <c r="I481" s="147">
        <v>36526044.240000002</v>
      </c>
      <c r="J481" s="147"/>
      <c r="K481" s="147"/>
      <c r="L481" s="147"/>
      <c r="M481" s="147">
        <v>6895376.8300000001</v>
      </c>
      <c r="N481" s="147">
        <v>29630667.41</v>
      </c>
      <c r="O481" s="147">
        <v>11482927.119999999</v>
      </c>
      <c r="P481" s="147">
        <v>4997167.41</v>
      </c>
      <c r="Q481" s="147"/>
      <c r="R481" s="147"/>
      <c r="S481" s="147"/>
      <c r="T481" s="147">
        <v>6485759.71</v>
      </c>
      <c r="U481" s="147">
        <v>29846960.399999999</v>
      </c>
      <c r="V481" s="147">
        <v>12646360.439999999</v>
      </c>
      <c r="W481" s="147">
        <v>17200599.960000001</v>
      </c>
      <c r="X481" s="147">
        <v>60212403.909999996</v>
      </c>
      <c r="Y481" s="147">
        <v>59556734.890000001</v>
      </c>
      <c r="Z481" s="147">
        <v>3356986.19</v>
      </c>
      <c r="AA481" s="147">
        <v>959248.26</v>
      </c>
      <c r="AB481" s="148"/>
      <c r="AC481" s="149"/>
      <c r="AD481" s="149"/>
      <c r="AE481" s="149"/>
      <c r="AF481" s="149"/>
    </row>
    <row r="482" spans="1:32" ht="13.5" hidden="1" customHeight="1" outlineLevel="2" x14ac:dyDescent="0.15">
      <c r="A482" s="145">
        <v>436</v>
      </c>
      <c r="B482" s="146" t="s">
        <v>1111</v>
      </c>
      <c r="C482" s="146" t="s">
        <v>1112</v>
      </c>
      <c r="D482" s="146" t="s">
        <v>1113</v>
      </c>
      <c r="E482" s="146" t="s">
        <v>1144</v>
      </c>
      <c r="F482" s="146" t="s">
        <v>1145</v>
      </c>
      <c r="G482" s="147">
        <v>63541644.450000003</v>
      </c>
      <c r="H482" s="147">
        <v>28882451.350000001</v>
      </c>
      <c r="I482" s="147">
        <v>34659193.100000001</v>
      </c>
      <c r="J482" s="147"/>
      <c r="K482" s="147"/>
      <c r="L482" s="147"/>
      <c r="M482" s="147">
        <v>6735762.0599999996</v>
      </c>
      <c r="N482" s="147">
        <v>27923431.039999999</v>
      </c>
      <c r="O482" s="147">
        <v>11280799.060000001</v>
      </c>
      <c r="P482" s="147">
        <v>5128381.74</v>
      </c>
      <c r="Q482" s="147"/>
      <c r="R482" s="147"/>
      <c r="S482" s="147"/>
      <c r="T482" s="147">
        <v>6152417.3200000003</v>
      </c>
      <c r="U482" s="147">
        <v>34822620.719999999</v>
      </c>
      <c r="V482" s="147">
        <v>15538748.91</v>
      </c>
      <c r="W482" s="147">
        <v>19283871.809999999</v>
      </c>
      <c r="X482" s="147">
        <v>60095482.229999997</v>
      </c>
      <c r="Y482" s="147">
        <v>60095482.229999997</v>
      </c>
      <c r="Z482" s="147">
        <v>3316447.15</v>
      </c>
      <c r="AA482" s="147">
        <v>1194387.3400000001</v>
      </c>
      <c r="AB482" s="148"/>
      <c r="AC482" s="149"/>
      <c r="AD482" s="149"/>
      <c r="AE482" s="149"/>
      <c r="AF482" s="149"/>
    </row>
    <row r="483" spans="1:32" ht="13.5" hidden="1" customHeight="1" outlineLevel="2" x14ac:dyDescent="0.15">
      <c r="A483" s="145">
        <v>437</v>
      </c>
      <c r="B483" s="146" t="s">
        <v>1111</v>
      </c>
      <c r="C483" s="146" t="s">
        <v>1112</v>
      </c>
      <c r="D483" s="146" t="s">
        <v>1113</v>
      </c>
      <c r="E483" s="146" t="s">
        <v>1146</v>
      </c>
      <c r="F483" s="146" t="s">
        <v>1147</v>
      </c>
      <c r="G483" s="147">
        <v>45702110.93</v>
      </c>
      <c r="H483" s="147">
        <v>20823973.510000002</v>
      </c>
      <c r="I483" s="147">
        <v>24878137.420000002</v>
      </c>
      <c r="J483" s="147"/>
      <c r="K483" s="147"/>
      <c r="L483" s="147"/>
      <c r="M483" s="147">
        <v>4871733.43</v>
      </c>
      <c r="N483" s="147">
        <v>20006403.989999998</v>
      </c>
      <c r="O483" s="147">
        <v>8112937.2999999998</v>
      </c>
      <c r="P483" s="147">
        <v>3695876.36</v>
      </c>
      <c r="Q483" s="147"/>
      <c r="R483" s="147"/>
      <c r="S483" s="147"/>
      <c r="T483" s="147">
        <v>4417060.9400000004</v>
      </c>
      <c r="U483" s="147">
        <v>17288496.010000002</v>
      </c>
      <c r="V483" s="147">
        <v>7730380.1299999999</v>
      </c>
      <c r="W483" s="147">
        <v>9558115.8800000008</v>
      </c>
      <c r="X483" s="147">
        <v>38853314.240000002</v>
      </c>
      <c r="Y483" s="147">
        <v>36696931.549999997</v>
      </c>
      <c r="Z483" s="147">
        <v>1108311.01</v>
      </c>
      <c r="AA483" s="147">
        <v>796709.72</v>
      </c>
      <c r="AB483" s="148"/>
      <c r="AC483" s="149"/>
      <c r="AD483" s="149"/>
      <c r="AE483" s="149"/>
      <c r="AF483" s="149"/>
    </row>
    <row r="484" spans="1:32" ht="13.5" hidden="1" customHeight="1" outlineLevel="2" x14ac:dyDescent="0.15">
      <c r="A484" s="145">
        <v>438</v>
      </c>
      <c r="B484" s="146" t="s">
        <v>1111</v>
      </c>
      <c r="C484" s="146" t="s">
        <v>1112</v>
      </c>
      <c r="D484" s="146" t="s">
        <v>1113</v>
      </c>
      <c r="E484" s="146" t="s">
        <v>1148</v>
      </c>
      <c r="F484" s="146" t="s">
        <v>1149</v>
      </c>
      <c r="G484" s="147">
        <v>41504090.43</v>
      </c>
      <c r="H484" s="147">
        <v>15291374.300000001</v>
      </c>
      <c r="I484" s="147">
        <v>26212716.129999999</v>
      </c>
      <c r="J484" s="147"/>
      <c r="K484" s="147"/>
      <c r="L484" s="147"/>
      <c r="M484" s="147">
        <v>4424234.7</v>
      </c>
      <c r="N484" s="147">
        <v>21788481.43</v>
      </c>
      <c r="O484" s="147">
        <v>7367714.0199999996</v>
      </c>
      <c r="P484" s="147">
        <v>2714014.02</v>
      </c>
      <c r="Q484" s="147"/>
      <c r="R484" s="147"/>
      <c r="S484" s="147"/>
      <c r="T484" s="147">
        <v>4653700</v>
      </c>
      <c r="U484" s="147">
        <v>13326292.189999999</v>
      </c>
      <c r="V484" s="147">
        <v>4763185.68</v>
      </c>
      <c r="W484" s="147">
        <v>8563106.5099999998</v>
      </c>
      <c r="X484" s="147">
        <v>39429522.640000001</v>
      </c>
      <c r="Y484" s="147">
        <v>38175878.719999999</v>
      </c>
      <c r="Z484" s="147">
        <v>2259997.33</v>
      </c>
      <c r="AA484" s="147">
        <v>463641.17</v>
      </c>
      <c r="AB484" s="148"/>
      <c r="AC484" s="149"/>
      <c r="AD484" s="149"/>
      <c r="AE484" s="149"/>
      <c r="AF484" s="149"/>
    </row>
    <row r="485" spans="1:32" ht="13.5" hidden="1" customHeight="1" outlineLevel="2" x14ac:dyDescent="0.15">
      <c r="A485" s="145">
        <v>439</v>
      </c>
      <c r="B485" s="146" t="s">
        <v>1111</v>
      </c>
      <c r="C485" s="146" t="s">
        <v>1112</v>
      </c>
      <c r="D485" s="146" t="s">
        <v>1113</v>
      </c>
      <c r="E485" s="146" t="s">
        <v>1150</v>
      </c>
      <c r="F485" s="146" t="s">
        <v>1151</v>
      </c>
      <c r="G485" s="147">
        <v>27284200.629999999</v>
      </c>
      <c r="H485" s="147">
        <v>10514106.66</v>
      </c>
      <c r="I485" s="147">
        <v>16770093.970000001</v>
      </c>
      <c r="J485" s="147"/>
      <c r="K485" s="147"/>
      <c r="L485" s="147"/>
      <c r="M485" s="147">
        <v>2877610.38</v>
      </c>
      <c r="N485" s="147">
        <v>13892483.59</v>
      </c>
      <c r="O485" s="147">
        <v>4844292.42</v>
      </c>
      <c r="P485" s="147">
        <v>1866666.34</v>
      </c>
      <c r="Q485" s="147"/>
      <c r="R485" s="147"/>
      <c r="S485" s="147"/>
      <c r="T485" s="147">
        <v>2977626.08</v>
      </c>
      <c r="U485" s="147">
        <v>13188368.609999999</v>
      </c>
      <c r="V485" s="147">
        <v>4983565</v>
      </c>
      <c r="W485" s="147">
        <v>8204803.6100000003</v>
      </c>
      <c r="X485" s="147">
        <v>27952523.66</v>
      </c>
      <c r="Y485" s="147">
        <v>26230048.43</v>
      </c>
      <c r="Z485" s="147">
        <v>1687138.39</v>
      </c>
      <c r="AA485" s="147">
        <v>276721.86</v>
      </c>
      <c r="AB485" s="148"/>
      <c r="AC485" s="149"/>
      <c r="AD485" s="149"/>
      <c r="AE485" s="149"/>
      <c r="AF485" s="149"/>
    </row>
    <row r="486" spans="1:32" ht="13.5" hidden="1" customHeight="1" outlineLevel="2" x14ac:dyDescent="0.15">
      <c r="A486" s="145">
        <v>440</v>
      </c>
      <c r="B486" s="146" t="s">
        <v>1111</v>
      </c>
      <c r="C486" s="146" t="s">
        <v>1112</v>
      </c>
      <c r="D486" s="146" t="s">
        <v>1113</v>
      </c>
      <c r="E486" s="146" t="s">
        <v>1152</v>
      </c>
      <c r="F486" s="146" t="s">
        <v>1153</v>
      </c>
      <c r="G486" s="147">
        <v>69888383.980000004</v>
      </c>
      <c r="H486" s="147">
        <v>27380184.289999999</v>
      </c>
      <c r="I486" s="147">
        <v>42508199.689999998</v>
      </c>
      <c r="J486" s="147"/>
      <c r="K486" s="147"/>
      <c r="L486" s="147"/>
      <c r="M486" s="147">
        <v>7449931.0800000001</v>
      </c>
      <c r="N486" s="147">
        <v>35058268.609999999</v>
      </c>
      <c r="O486" s="147">
        <v>12406430.82</v>
      </c>
      <c r="P486" s="147">
        <v>4860387.74</v>
      </c>
      <c r="Q486" s="147"/>
      <c r="R486" s="147"/>
      <c r="S486" s="147"/>
      <c r="T486" s="147">
        <v>7546043.0800000001</v>
      </c>
      <c r="U486" s="147">
        <v>48088922.369999997</v>
      </c>
      <c r="V486" s="147">
        <v>18388466.969999999</v>
      </c>
      <c r="W486" s="147">
        <v>29700455.399999999</v>
      </c>
      <c r="X486" s="147">
        <v>79754698.170000002</v>
      </c>
      <c r="Y486" s="147">
        <v>71837027.609999999</v>
      </c>
      <c r="Z486" s="147">
        <v>8425661.25</v>
      </c>
      <c r="AA486" s="147">
        <v>1283241.74</v>
      </c>
      <c r="AB486" s="148"/>
      <c r="AC486" s="149"/>
      <c r="AD486" s="149"/>
      <c r="AE486" s="149"/>
      <c r="AF486" s="149"/>
    </row>
    <row r="487" spans="1:32" ht="13.5" hidden="1" customHeight="1" outlineLevel="2" x14ac:dyDescent="0.15">
      <c r="A487" s="145">
        <v>441</v>
      </c>
      <c r="B487" s="146" t="s">
        <v>1111</v>
      </c>
      <c r="C487" s="146" t="s">
        <v>1112</v>
      </c>
      <c r="D487" s="146" t="s">
        <v>1113</v>
      </c>
      <c r="E487" s="146" t="s">
        <v>1154</v>
      </c>
      <c r="F487" s="146" t="s">
        <v>1155</v>
      </c>
      <c r="G487" s="147">
        <v>58476222.399999999</v>
      </c>
      <c r="H487" s="147">
        <v>30185656.120000001</v>
      </c>
      <c r="I487" s="147">
        <v>28290566.280000001</v>
      </c>
      <c r="J487" s="147"/>
      <c r="K487" s="147"/>
      <c r="L487" s="147"/>
      <c r="M487" s="147">
        <v>6233422.5200000005</v>
      </c>
      <c r="N487" s="147">
        <v>22057143.760000002</v>
      </c>
      <c r="O487" s="147">
        <v>10380569.220000001</v>
      </c>
      <c r="P487" s="147">
        <v>5358860.05</v>
      </c>
      <c r="Q487" s="147"/>
      <c r="R487" s="147"/>
      <c r="S487" s="147"/>
      <c r="T487" s="147">
        <v>5021709.17</v>
      </c>
      <c r="U487" s="147">
        <v>58532836.619999997</v>
      </c>
      <c r="V487" s="147">
        <v>29176015.829999998</v>
      </c>
      <c r="W487" s="147">
        <v>29356820.789999999</v>
      </c>
      <c r="X487" s="147">
        <v>62669096.240000002</v>
      </c>
      <c r="Y487" s="147">
        <v>58532336.380000003</v>
      </c>
      <c r="Z487" s="147">
        <v>4085903.24</v>
      </c>
      <c r="AA487" s="147">
        <v>1485466.77</v>
      </c>
      <c r="AB487" s="148"/>
      <c r="AC487" s="149"/>
      <c r="AD487" s="149"/>
      <c r="AE487" s="149"/>
      <c r="AF487" s="149"/>
    </row>
    <row r="488" spans="1:32" ht="13.5" hidden="1" customHeight="1" outlineLevel="2" x14ac:dyDescent="0.15">
      <c r="A488" s="145">
        <v>442</v>
      </c>
      <c r="B488" s="146" t="s">
        <v>1111</v>
      </c>
      <c r="C488" s="146" t="s">
        <v>1112</v>
      </c>
      <c r="D488" s="146" t="s">
        <v>1113</v>
      </c>
      <c r="E488" s="146" t="s">
        <v>1156</v>
      </c>
      <c r="F488" s="146" t="s">
        <v>1157</v>
      </c>
      <c r="G488" s="147">
        <v>26588336.800000001</v>
      </c>
      <c r="H488" s="147">
        <v>10958275.550000001</v>
      </c>
      <c r="I488" s="147">
        <v>15630061.25</v>
      </c>
      <c r="J488" s="147"/>
      <c r="K488" s="147"/>
      <c r="L488" s="147"/>
      <c r="M488" s="147">
        <v>2834251.7800000003</v>
      </c>
      <c r="N488" s="147">
        <v>12795809.470000001</v>
      </c>
      <c r="O488" s="147">
        <v>4719902.54</v>
      </c>
      <c r="P488" s="147">
        <v>1944540.67</v>
      </c>
      <c r="Q488" s="147"/>
      <c r="R488" s="147"/>
      <c r="S488" s="147"/>
      <c r="T488" s="147">
        <v>2775361.87</v>
      </c>
      <c r="U488" s="147">
        <v>18707872.219999999</v>
      </c>
      <c r="V488" s="147">
        <v>7587601.7800000003</v>
      </c>
      <c r="W488" s="147">
        <v>11120270.439999999</v>
      </c>
      <c r="X488" s="147">
        <v>29525693.559999999</v>
      </c>
      <c r="Y488" s="147">
        <v>27470002.489999998</v>
      </c>
      <c r="Z488" s="147">
        <v>1708990.33</v>
      </c>
      <c r="AA488" s="147">
        <v>411493.39</v>
      </c>
      <c r="AB488" s="148"/>
      <c r="AC488" s="149"/>
      <c r="AD488" s="149"/>
      <c r="AE488" s="149"/>
      <c r="AF488" s="149"/>
    </row>
    <row r="489" spans="1:32" ht="13.5" hidden="1" customHeight="1" outlineLevel="2" x14ac:dyDescent="0.15">
      <c r="A489" s="145">
        <v>443</v>
      </c>
      <c r="B489" s="146" t="s">
        <v>1111</v>
      </c>
      <c r="C489" s="146" t="s">
        <v>1112</v>
      </c>
      <c r="D489" s="146" t="s">
        <v>1113</v>
      </c>
      <c r="E489" s="146" t="s">
        <v>1158</v>
      </c>
      <c r="F489" s="146" t="s">
        <v>1159</v>
      </c>
      <c r="G489" s="147">
        <v>27445087.920000002</v>
      </c>
      <c r="H489" s="147">
        <v>7962832.6299999999</v>
      </c>
      <c r="I489" s="147">
        <v>19482255.289999999</v>
      </c>
      <c r="J489" s="147"/>
      <c r="K489" s="147"/>
      <c r="L489" s="147"/>
      <c r="M489" s="147">
        <v>2795661.14</v>
      </c>
      <c r="N489" s="147">
        <v>16686594.15</v>
      </c>
      <c r="O489" s="147">
        <v>4875623.5199999996</v>
      </c>
      <c r="P489" s="147">
        <v>1415135.37</v>
      </c>
      <c r="Q489" s="147"/>
      <c r="R489" s="147"/>
      <c r="S489" s="147"/>
      <c r="T489" s="147">
        <v>3460488.15</v>
      </c>
      <c r="U489" s="147">
        <v>0</v>
      </c>
      <c r="V489" s="147">
        <v>0</v>
      </c>
      <c r="W489" s="147">
        <v>0</v>
      </c>
      <c r="X489" s="147">
        <v>22942743.440000001</v>
      </c>
      <c r="Y489" s="147">
        <v>22942743.440000001</v>
      </c>
      <c r="Z489" s="147">
        <v>592012.41</v>
      </c>
      <c r="AA489" s="147">
        <v>241505.17</v>
      </c>
      <c r="AB489" s="148"/>
      <c r="AC489" s="149"/>
      <c r="AD489" s="149"/>
      <c r="AE489" s="149"/>
      <c r="AF489" s="149"/>
    </row>
    <row r="490" spans="1:32" ht="13.5" hidden="1" customHeight="1" outlineLevel="2" x14ac:dyDescent="0.15">
      <c r="A490" s="145">
        <v>444</v>
      </c>
      <c r="B490" s="146" t="s">
        <v>1111</v>
      </c>
      <c r="C490" s="146" t="s">
        <v>1112</v>
      </c>
      <c r="D490" s="146" t="s">
        <v>1113</v>
      </c>
      <c r="E490" s="146" t="s">
        <v>1160</v>
      </c>
      <c r="F490" s="146" t="s">
        <v>1161</v>
      </c>
      <c r="G490" s="147">
        <v>22280558.199999999</v>
      </c>
      <c r="H490" s="147">
        <v>7422503.0800000001</v>
      </c>
      <c r="I490" s="147">
        <v>14858055.119999999</v>
      </c>
      <c r="J490" s="147"/>
      <c r="K490" s="147"/>
      <c r="L490" s="147"/>
      <c r="M490" s="147">
        <v>2306200.6800000002</v>
      </c>
      <c r="N490" s="147">
        <v>12551854.439999999</v>
      </c>
      <c r="O490" s="147">
        <v>3957120.31</v>
      </c>
      <c r="P490" s="147">
        <v>1318079.92</v>
      </c>
      <c r="Q490" s="147"/>
      <c r="R490" s="147"/>
      <c r="S490" s="147"/>
      <c r="T490" s="147">
        <v>2639040.39</v>
      </c>
      <c r="U490" s="147">
        <v>0</v>
      </c>
      <c r="V490" s="147">
        <v>0</v>
      </c>
      <c r="W490" s="147">
        <v>0</v>
      </c>
      <c r="X490" s="147">
        <v>17497095.510000002</v>
      </c>
      <c r="Y490" s="147">
        <v>17497095.510000002</v>
      </c>
      <c r="Z490" s="147">
        <v>1468628.92</v>
      </c>
      <c r="AA490" s="147">
        <v>311667.64</v>
      </c>
      <c r="AB490" s="148"/>
      <c r="AC490" s="149"/>
      <c r="AD490" s="149"/>
      <c r="AE490" s="149"/>
      <c r="AF490" s="149"/>
    </row>
    <row r="491" spans="1:32" ht="13.5" hidden="1" customHeight="1" outlineLevel="2" x14ac:dyDescent="0.15">
      <c r="A491" s="145">
        <v>445</v>
      </c>
      <c r="B491" s="146" t="s">
        <v>1111</v>
      </c>
      <c r="C491" s="146" t="s">
        <v>1112</v>
      </c>
      <c r="D491" s="146" t="s">
        <v>1113</v>
      </c>
      <c r="E491" s="146" t="s">
        <v>1162</v>
      </c>
      <c r="F491" s="146" t="s">
        <v>1163</v>
      </c>
      <c r="G491" s="147">
        <v>30168922.699999999</v>
      </c>
      <c r="H491" s="147">
        <v>9158848.5700000003</v>
      </c>
      <c r="I491" s="147">
        <v>21010074.129999999</v>
      </c>
      <c r="J491" s="147"/>
      <c r="K491" s="147"/>
      <c r="L491" s="147"/>
      <c r="M491" s="147">
        <v>2978035.45</v>
      </c>
      <c r="N491" s="147">
        <v>18032038.68</v>
      </c>
      <c r="O491" s="147">
        <v>5362171.6500000004</v>
      </c>
      <c r="P491" s="147">
        <v>1627688.43</v>
      </c>
      <c r="Q491" s="147"/>
      <c r="R491" s="147"/>
      <c r="S491" s="147"/>
      <c r="T491" s="147">
        <v>3734483.22</v>
      </c>
      <c r="U491" s="147">
        <v>0</v>
      </c>
      <c r="V491" s="147">
        <v>0</v>
      </c>
      <c r="W491" s="147">
        <v>0</v>
      </c>
      <c r="X491" s="147">
        <v>24744557.350000001</v>
      </c>
      <c r="Y491" s="147">
        <v>24744557.350000001</v>
      </c>
      <c r="Z491" s="147">
        <v>621558.11</v>
      </c>
      <c r="AA491" s="147">
        <v>295684.69</v>
      </c>
      <c r="AB491" s="148"/>
      <c r="AC491" s="149"/>
      <c r="AD491" s="149"/>
      <c r="AE491" s="149"/>
      <c r="AF491" s="149"/>
    </row>
    <row r="492" spans="1:32" ht="13.5" hidden="1" customHeight="1" outlineLevel="2" x14ac:dyDescent="0.15">
      <c r="A492" s="145">
        <v>446</v>
      </c>
      <c r="B492" s="146" t="s">
        <v>1111</v>
      </c>
      <c r="C492" s="146" t="s">
        <v>1112</v>
      </c>
      <c r="D492" s="146" t="s">
        <v>1113</v>
      </c>
      <c r="E492" s="146" t="s">
        <v>1164</v>
      </c>
      <c r="F492" s="146" t="s">
        <v>1165</v>
      </c>
      <c r="G492" s="147">
        <v>30100563.670000002</v>
      </c>
      <c r="H492" s="147">
        <v>8910373.8900000006</v>
      </c>
      <c r="I492" s="147">
        <v>21190189.780000001</v>
      </c>
      <c r="J492" s="147"/>
      <c r="K492" s="147"/>
      <c r="L492" s="147"/>
      <c r="M492" s="147">
        <v>3051640.77</v>
      </c>
      <c r="N492" s="147">
        <v>18138549.010000002</v>
      </c>
      <c r="O492" s="147">
        <v>5347775.04</v>
      </c>
      <c r="P492" s="147">
        <v>1583530.11</v>
      </c>
      <c r="Q492" s="147"/>
      <c r="R492" s="147"/>
      <c r="S492" s="147"/>
      <c r="T492" s="147">
        <v>3764244.93</v>
      </c>
      <c r="U492" s="147">
        <v>0</v>
      </c>
      <c r="V492" s="147">
        <v>0</v>
      </c>
      <c r="W492" s="147">
        <v>0</v>
      </c>
      <c r="X492" s="147">
        <v>24954434.710000001</v>
      </c>
      <c r="Y492" s="147">
        <v>24954434.710000001</v>
      </c>
      <c r="Z492" s="147">
        <v>645562.03</v>
      </c>
      <c r="AA492" s="147">
        <v>384268.19</v>
      </c>
      <c r="AB492" s="148"/>
      <c r="AC492" s="149"/>
      <c r="AD492" s="149"/>
      <c r="AE492" s="149"/>
      <c r="AF492" s="149"/>
    </row>
    <row r="493" spans="1:32" ht="13.5" hidden="1" customHeight="1" outlineLevel="1" x14ac:dyDescent="0.15">
      <c r="A493" s="151"/>
      <c r="B493" s="152"/>
      <c r="C493" s="153"/>
      <c r="D493" s="154" t="s">
        <v>1166</v>
      </c>
      <c r="E493" s="152"/>
      <c r="F493" s="152"/>
      <c r="G493" s="155">
        <v>1530617054.1600006</v>
      </c>
      <c r="H493" s="155">
        <v>631237874.25999999</v>
      </c>
      <c r="I493" s="155">
        <v>899379179.89999986</v>
      </c>
      <c r="J493" s="155"/>
      <c r="K493" s="155"/>
      <c r="L493" s="155"/>
      <c r="M493" s="155">
        <v>169000000</v>
      </c>
      <c r="N493" s="155">
        <v>730379179.89999998</v>
      </c>
      <c r="O493" s="155">
        <v>271798442.23000008</v>
      </c>
      <c r="P493" s="155">
        <v>112065358.02999999</v>
      </c>
      <c r="Q493" s="155"/>
      <c r="R493" s="155"/>
      <c r="S493" s="155"/>
      <c r="T493" s="155">
        <v>159733084.19999996</v>
      </c>
      <c r="U493" s="155">
        <v>1694384620.6799998</v>
      </c>
      <c r="V493" s="155">
        <v>683605080.71000004</v>
      </c>
      <c r="W493" s="155">
        <v>1010779539.9700001</v>
      </c>
      <c r="X493" s="155">
        <v>2069891804.0700004</v>
      </c>
      <c r="Y493" s="155">
        <v>1971859139.6600001</v>
      </c>
      <c r="Z493" s="155">
        <v>102373171.98999999</v>
      </c>
      <c r="AA493" s="155">
        <v>44712048.540000014</v>
      </c>
      <c r="AB493" s="148"/>
      <c r="AC493" s="149"/>
      <c r="AD493" s="149"/>
      <c r="AE493" s="149"/>
      <c r="AF493" s="149"/>
    </row>
    <row r="494" spans="1:32" ht="13.5" hidden="1" customHeight="1" outlineLevel="2" x14ac:dyDescent="0.15">
      <c r="A494" s="156">
        <v>447</v>
      </c>
      <c r="B494" s="157" t="s">
        <v>1111</v>
      </c>
      <c r="C494" s="146" t="s">
        <v>1167</v>
      </c>
      <c r="D494" s="157" t="s">
        <v>1168</v>
      </c>
      <c r="E494" s="157" t="s">
        <v>1169</v>
      </c>
      <c r="F494" s="157" t="s">
        <v>1170</v>
      </c>
      <c r="G494" s="147">
        <v>110887485.18000001</v>
      </c>
      <c r="H494" s="147">
        <v>55926237.140000001</v>
      </c>
      <c r="I494" s="147">
        <v>54961248.039999999</v>
      </c>
      <c r="J494" s="147"/>
      <c r="K494" s="147"/>
      <c r="L494" s="147"/>
      <c r="M494" s="147">
        <v>10458598.859999999</v>
      </c>
      <c r="N494" s="147">
        <v>44502649.18</v>
      </c>
      <c r="O494" s="147">
        <v>19761079.440000001</v>
      </c>
      <c r="P494" s="147">
        <v>9958748.8800000008</v>
      </c>
      <c r="Q494" s="147"/>
      <c r="R494" s="147"/>
      <c r="S494" s="147"/>
      <c r="T494" s="147">
        <v>9802330.5600000005</v>
      </c>
      <c r="U494" s="147">
        <v>411532137.74000001</v>
      </c>
      <c r="V494" s="147">
        <v>196187352.97999999</v>
      </c>
      <c r="W494" s="147">
        <v>215344784.75999999</v>
      </c>
      <c r="X494" s="147">
        <v>280108363.36000001</v>
      </c>
      <c r="Y494" s="147">
        <v>269842046.66000003</v>
      </c>
      <c r="Z494" s="147">
        <v>0</v>
      </c>
      <c r="AA494" s="147">
        <v>5373463.5800000001</v>
      </c>
      <c r="AB494" s="148"/>
      <c r="AC494" s="149"/>
      <c r="AD494" s="149"/>
      <c r="AE494" s="149"/>
      <c r="AF494" s="149"/>
    </row>
    <row r="495" spans="1:32" ht="13.5" hidden="1" customHeight="1" outlineLevel="2" x14ac:dyDescent="0.15">
      <c r="A495" s="145">
        <v>448</v>
      </c>
      <c r="B495" s="146" t="s">
        <v>1111</v>
      </c>
      <c r="C495" s="146" t="s">
        <v>1167</v>
      </c>
      <c r="D495" s="146" t="s">
        <v>1168</v>
      </c>
      <c r="E495" s="146" t="s">
        <v>1171</v>
      </c>
      <c r="F495" s="146" t="s">
        <v>1172</v>
      </c>
      <c r="G495" s="147">
        <v>36132535.549999997</v>
      </c>
      <c r="H495" s="147">
        <v>17284866.5</v>
      </c>
      <c r="I495" s="147">
        <v>18847669.050000001</v>
      </c>
      <c r="J495" s="147"/>
      <c r="K495" s="147"/>
      <c r="L495" s="147"/>
      <c r="M495" s="147">
        <v>2272897.3199999998</v>
      </c>
      <c r="N495" s="147">
        <v>16574771.73</v>
      </c>
      <c r="O495" s="147">
        <v>6441862.2800000003</v>
      </c>
      <c r="P495" s="147">
        <v>3082363.1</v>
      </c>
      <c r="Q495" s="147"/>
      <c r="R495" s="147"/>
      <c r="S495" s="147"/>
      <c r="T495" s="147">
        <v>3359499.18</v>
      </c>
      <c r="U495" s="147">
        <v>10106029.199999999</v>
      </c>
      <c r="V495" s="147">
        <v>4774394.4000000004</v>
      </c>
      <c r="W495" s="147">
        <v>5331634.8</v>
      </c>
      <c r="X495" s="147">
        <v>27538803.030000001</v>
      </c>
      <c r="Y495" s="147">
        <v>27538803.030000001</v>
      </c>
      <c r="Z495" s="147">
        <v>4708242.97</v>
      </c>
      <c r="AA495" s="147">
        <v>508918.78</v>
      </c>
      <c r="AB495" s="148"/>
      <c r="AC495" s="149"/>
      <c r="AD495" s="149"/>
      <c r="AE495" s="149"/>
      <c r="AF495" s="149"/>
    </row>
    <row r="496" spans="1:32" ht="13.5" hidden="1" customHeight="1" outlineLevel="2" x14ac:dyDescent="0.15">
      <c r="A496" s="145">
        <v>449</v>
      </c>
      <c r="B496" s="146" t="s">
        <v>1111</v>
      </c>
      <c r="C496" s="146" t="s">
        <v>1167</v>
      </c>
      <c r="D496" s="146" t="s">
        <v>1168</v>
      </c>
      <c r="E496" s="146" t="s">
        <v>1173</v>
      </c>
      <c r="F496" s="146" t="s">
        <v>1174</v>
      </c>
      <c r="G496" s="147">
        <v>90243504.659999996</v>
      </c>
      <c r="H496" s="147">
        <v>39719860.469999999</v>
      </c>
      <c r="I496" s="147">
        <v>50523644.189999998</v>
      </c>
      <c r="J496" s="147"/>
      <c r="K496" s="147"/>
      <c r="L496" s="147"/>
      <c r="M496" s="147">
        <v>7963077.7599999998</v>
      </c>
      <c r="N496" s="147">
        <v>42560566.43</v>
      </c>
      <c r="O496" s="147">
        <v>16082149.050000001</v>
      </c>
      <c r="P496" s="147">
        <v>7079313.04</v>
      </c>
      <c r="Q496" s="147"/>
      <c r="R496" s="147"/>
      <c r="S496" s="147"/>
      <c r="T496" s="147">
        <v>9002836.0099999998</v>
      </c>
      <c r="U496" s="147">
        <v>45803127.93</v>
      </c>
      <c r="V496" s="147">
        <v>19610892.489999998</v>
      </c>
      <c r="W496" s="147">
        <v>26192235.440000001</v>
      </c>
      <c r="X496" s="147">
        <v>85718715.640000001</v>
      </c>
      <c r="Y496" s="147">
        <v>80771269.510000005</v>
      </c>
      <c r="Z496" s="147">
        <v>3765061.76</v>
      </c>
      <c r="AA496" s="147">
        <v>1761785.57</v>
      </c>
      <c r="AB496" s="148"/>
      <c r="AC496" s="149"/>
      <c r="AD496" s="149"/>
      <c r="AE496" s="149"/>
      <c r="AF496" s="149"/>
    </row>
    <row r="497" spans="1:32" ht="13.5" hidden="1" customHeight="1" outlineLevel="2" x14ac:dyDescent="0.15">
      <c r="A497" s="145">
        <v>450</v>
      </c>
      <c r="B497" s="146" t="s">
        <v>1111</v>
      </c>
      <c r="C497" s="146" t="s">
        <v>1167</v>
      </c>
      <c r="D497" s="146" t="s">
        <v>1168</v>
      </c>
      <c r="E497" s="146" t="s">
        <v>1175</v>
      </c>
      <c r="F497" s="146" t="s">
        <v>1176</v>
      </c>
      <c r="G497" s="147">
        <v>64166618.100000001</v>
      </c>
      <c r="H497" s="147">
        <v>30504869.809999999</v>
      </c>
      <c r="I497" s="147">
        <v>33661748.289999999</v>
      </c>
      <c r="J497" s="147"/>
      <c r="K497" s="147"/>
      <c r="L497" s="147"/>
      <c r="M497" s="147">
        <v>4972570.22</v>
      </c>
      <c r="N497" s="147">
        <v>28689178.07</v>
      </c>
      <c r="O497" s="147">
        <v>11435029.26</v>
      </c>
      <c r="P497" s="147">
        <v>5437179.3600000003</v>
      </c>
      <c r="Q497" s="147"/>
      <c r="R497" s="147"/>
      <c r="S497" s="147"/>
      <c r="T497" s="147">
        <v>5997849.9000000004</v>
      </c>
      <c r="U497" s="147">
        <v>19503864.690000001</v>
      </c>
      <c r="V497" s="147">
        <v>9030484.8300000001</v>
      </c>
      <c r="W497" s="147">
        <v>10473379.859999999</v>
      </c>
      <c r="X497" s="147">
        <v>50132978.049999997</v>
      </c>
      <c r="Y497" s="147">
        <v>46897479.810000002</v>
      </c>
      <c r="Z497" s="147">
        <v>0</v>
      </c>
      <c r="AA497" s="147">
        <v>1065216.8400000001</v>
      </c>
      <c r="AB497" s="148"/>
      <c r="AC497" s="149"/>
      <c r="AD497" s="149"/>
      <c r="AE497" s="149"/>
      <c r="AF497" s="149"/>
    </row>
    <row r="498" spans="1:32" ht="13.5" hidden="1" customHeight="1" outlineLevel="2" x14ac:dyDescent="0.15">
      <c r="A498" s="145">
        <v>451</v>
      </c>
      <c r="B498" s="146" t="s">
        <v>1111</v>
      </c>
      <c r="C498" s="146" t="s">
        <v>1167</v>
      </c>
      <c r="D498" s="146" t="s">
        <v>1168</v>
      </c>
      <c r="E498" s="146" t="s">
        <v>1177</v>
      </c>
      <c r="F498" s="146" t="s">
        <v>1178</v>
      </c>
      <c r="G498" s="147">
        <v>55635887.149999999</v>
      </c>
      <c r="H498" s="147">
        <v>23667596.640000001</v>
      </c>
      <c r="I498" s="147">
        <v>31968290.510000002</v>
      </c>
      <c r="J498" s="147"/>
      <c r="K498" s="147"/>
      <c r="L498" s="147"/>
      <c r="M498" s="147">
        <v>4101028.34</v>
      </c>
      <c r="N498" s="147">
        <v>27867262.170000002</v>
      </c>
      <c r="O498" s="147">
        <v>9914781.5</v>
      </c>
      <c r="P498" s="147">
        <v>4217987.5199999996</v>
      </c>
      <c r="Q498" s="147"/>
      <c r="R498" s="147"/>
      <c r="S498" s="147"/>
      <c r="T498" s="147">
        <v>5696793.9800000004</v>
      </c>
      <c r="U498" s="147">
        <v>27075015.420000002</v>
      </c>
      <c r="V498" s="147">
        <v>11169855.84</v>
      </c>
      <c r="W498" s="147">
        <v>15905159.58</v>
      </c>
      <c r="X498" s="147">
        <v>53570244.07</v>
      </c>
      <c r="Y498" s="147">
        <v>53449553.700000003</v>
      </c>
      <c r="Z498" s="147">
        <v>60817</v>
      </c>
      <c r="AA498" s="147">
        <v>749782.89</v>
      </c>
      <c r="AB498" s="148"/>
      <c r="AC498" s="149"/>
      <c r="AD498" s="149"/>
      <c r="AE498" s="149"/>
      <c r="AF498" s="149"/>
    </row>
    <row r="499" spans="1:32" ht="13.5" hidden="1" customHeight="1" outlineLevel="2" x14ac:dyDescent="0.15">
      <c r="A499" s="145">
        <v>452</v>
      </c>
      <c r="B499" s="146" t="s">
        <v>1111</v>
      </c>
      <c r="C499" s="146" t="s">
        <v>1167</v>
      </c>
      <c r="D499" s="146" t="s">
        <v>1168</v>
      </c>
      <c r="E499" s="146" t="s">
        <v>1179</v>
      </c>
      <c r="F499" s="146" t="s">
        <v>1180</v>
      </c>
      <c r="G499" s="147">
        <v>84156445.010000005</v>
      </c>
      <c r="H499" s="147">
        <v>30481487.719999999</v>
      </c>
      <c r="I499" s="147">
        <v>53674957.289999999</v>
      </c>
      <c r="J499" s="147"/>
      <c r="K499" s="147"/>
      <c r="L499" s="147"/>
      <c r="M499" s="147">
        <v>7255184.4900000002</v>
      </c>
      <c r="N499" s="147">
        <v>46419772.799999997</v>
      </c>
      <c r="O499" s="147">
        <v>14997383.99</v>
      </c>
      <c r="P499" s="147">
        <v>5430436.8799999999</v>
      </c>
      <c r="Q499" s="147"/>
      <c r="R499" s="147"/>
      <c r="S499" s="147"/>
      <c r="T499" s="147">
        <v>9566947.1099999994</v>
      </c>
      <c r="U499" s="147">
        <v>68832666.049999997</v>
      </c>
      <c r="V499" s="147">
        <v>24292475.399999999</v>
      </c>
      <c r="W499" s="147">
        <v>44540190.649999999</v>
      </c>
      <c r="X499" s="147">
        <v>107782095.05</v>
      </c>
      <c r="Y499" s="147">
        <v>100504727.12</v>
      </c>
      <c r="Z499" s="147">
        <v>6021895.8799999999</v>
      </c>
      <c r="AA499" s="147">
        <v>1640186.54</v>
      </c>
      <c r="AB499" s="148"/>
      <c r="AC499" s="149"/>
      <c r="AD499" s="149"/>
      <c r="AE499" s="149"/>
      <c r="AF499" s="149"/>
    </row>
    <row r="500" spans="1:32" ht="13.5" hidden="1" customHeight="1" outlineLevel="2" x14ac:dyDescent="0.15">
      <c r="A500" s="145">
        <v>453</v>
      </c>
      <c r="B500" s="146" t="s">
        <v>1111</v>
      </c>
      <c r="C500" s="146" t="s">
        <v>1167</v>
      </c>
      <c r="D500" s="146" t="s">
        <v>1168</v>
      </c>
      <c r="E500" s="146" t="s">
        <v>1181</v>
      </c>
      <c r="F500" s="146" t="s">
        <v>1182</v>
      </c>
      <c r="G500" s="147">
        <v>54294837.399999999</v>
      </c>
      <c r="H500" s="147">
        <v>21698185.989999998</v>
      </c>
      <c r="I500" s="147">
        <v>32596651.41</v>
      </c>
      <c r="J500" s="147"/>
      <c r="K500" s="147"/>
      <c r="L500" s="147"/>
      <c r="M500" s="147">
        <v>3966338.13</v>
      </c>
      <c r="N500" s="147">
        <v>28630313.280000001</v>
      </c>
      <c r="O500" s="147">
        <v>9675795.1899999995</v>
      </c>
      <c r="P500" s="147">
        <v>3866143.25</v>
      </c>
      <c r="Q500" s="147"/>
      <c r="R500" s="147"/>
      <c r="S500" s="147"/>
      <c r="T500" s="147">
        <v>5809651.9400000004</v>
      </c>
      <c r="U500" s="147">
        <v>13891741.779999999</v>
      </c>
      <c r="V500" s="147">
        <v>5464107.7599999998</v>
      </c>
      <c r="W500" s="147">
        <v>8427634.0199999996</v>
      </c>
      <c r="X500" s="147">
        <v>46833937.369999997</v>
      </c>
      <c r="Y500" s="147">
        <v>44508488.810000002</v>
      </c>
      <c r="Z500" s="147">
        <v>450199.35</v>
      </c>
      <c r="AA500" s="147">
        <v>891687.32</v>
      </c>
      <c r="AB500" s="148"/>
      <c r="AC500" s="149"/>
      <c r="AD500" s="149"/>
      <c r="AE500" s="149"/>
      <c r="AF500" s="149"/>
    </row>
    <row r="501" spans="1:32" ht="13.5" hidden="1" customHeight="1" outlineLevel="2" x14ac:dyDescent="0.15">
      <c r="A501" s="145">
        <v>454</v>
      </c>
      <c r="B501" s="146" t="s">
        <v>1111</v>
      </c>
      <c r="C501" s="146" t="s">
        <v>1167</v>
      </c>
      <c r="D501" s="146" t="s">
        <v>1168</v>
      </c>
      <c r="E501" s="146" t="s">
        <v>1183</v>
      </c>
      <c r="F501" s="146" t="s">
        <v>1184</v>
      </c>
      <c r="G501" s="147">
        <v>72899769.200000003</v>
      </c>
      <c r="H501" s="147">
        <v>31985125.800000001</v>
      </c>
      <c r="I501" s="147">
        <v>40914643.399999999</v>
      </c>
      <c r="J501" s="147"/>
      <c r="K501" s="147"/>
      <c r="L501" s="147"/>
      <c r="M501" s="147">
        <v>5946091.8300000001</v>
      </c>
      <c r="N501" s="147">
        <v>34968551.57</v>
      </c>
      <c r="O501" s="147">
        <v>12991349.99</v>
      </c>
      <c r="P501" s="147">
        <v>5698438.7800000003</v>
      </c>
      <c r="Q501" s="147"/>
      <c r="R501" s="147"/>
      <c r="S501" s="147"/>
      <c r="T501" s="147">
        <v>7292911.21</v>
      </c>
      <c r="U501" s="147">
        <v>36017481.390000001</v>
      </c>
      <c r="V501" s="147">
        <v>15079757.42</v>
      </c>
      <c r="W501" s="147">
        <v>20937723.969999999</v>
      </c>
      <c r="X501" s="147">
        <v>69145278.579999998</v>
      </c>
      <c r="Y501" s="147">
        <v>62097677.450000003</v>
      </c>
      <c r="Z501" s="147">
        <v>4169226.95</v>
      </c>
      <c r="AA501" s="147">
        <v>1198485.6399999999</v>
      </c>
      <c r="AB501" s="148"/>
      <c r="AC501" s="149"/>
      <c r="AD501" s="149"/>
      <c r="AE501" s="149"/>
      <c r="AF501" s="149"/>
    </row>
    <row r="502" spans="1:32" ht="13.5" hidden="1" customHeight="1" outlineLevel="2" x14ac:dyDescent="0.15">
      <c r="A502" s="145">
        <v>455</v>
      </c>
      <c r="B502" s="146" t="s">
        <v>1111</v>
      </c>
      <c r="C502" s="146" t="s">
        <v>1167</v>
      </c>
      <c r="D502" s="146" t="s">
        <v>1168</v>
      </c>
      <c r="E502" s="146" t="s">
        <v>1185</v>
      </c>
      <c r="F502" s="146" t="s">
        <v>1186</v>
      </c>
      <c r="G502" s="147">
        <v>82935393.090000004</v>
      </c>
      <c r="H502" s="147">
        <v>37062331.25</v>
      </c>
      <c r="I502" s="147">
        <v>45873061.840000004</v>
      </c>
      <c r="J502" s="147"/>
      <c r="K502" s="147"/>
      <c r="L502" s="147"/>
      <c r="M502" s="147">
        <v>7113182.5299999993</v>
      </c>
      <c r="N502" s="147">
        <v>38759879.310000002</v>
      </c>
      <c r="O502" s="147">
        <v>14779782.300000001</v>
      </c>
      <c r="P502" s="147">
        <v>6606790.8099999996</v>
      </c>
      <c r="Q502" s="147"/>
      <c r="R502" s="147"/>
      <c r="S502" s="147"/>
      <c r="T502" s="147">
        <v>8172991.4900000002</v>
      </c>
      <c r="U502" s="147">
        <v>44470188.270000003</v>
      </c>
      <c r="V502" s="147">
        <v>19372774.940000001</v>
      </c>
      <c r="W502" s="147">
        <v>25097413.329999998</v>
      </c>
      <c r="X502" s="147">
        <v>79143466.659999996</v>
      </c>
      <c r="Y502" s="147">
        <v>78943389.230000004</v>
      </c>
      <c r="Z502" s="147">
        <v>7434648.46</v>
      </c>
      <c r="AA502" s="147">
        <v>1795978</v>
      </c>
      <c r="AB502" s="148"/>
      <c r="AC502" s="149"/>
      <c r="AD502" s="149"/>
      <c r="AE502" s="149"/>
      <c r="AF502" s="149"/>
    </row>
    <row r="503" spans="1:32" ht="13.5" hidden="1" customHeight="1" outlineLevel="2" x14ac:dyDescent="0.15">
      <c r="A503" s="145">
        <v>456</v>
      </c>
      <c r="B503" s="146" t="s">
        <v>1111</v>
      </c>
      <c r="C503" s="146" t="s">
        <v>1167</v>
      </c>
      <c r="D503" s="146" t="s">
        <v>1168</v>
      </c>
      <c r="E503" s="146" t="s">
        <v>1187</v>
      </c>
      <c r="F503" s="146" t="s">
        <v>1188</v>
      </c>
      <c r="G503" s="147">
        <v>39080190.25</v>
      </c>
      <c r="H503" s="147">
        <v>17601553.309999999</v>
      </c>
      <c r="I503" s="147">
        <v>21478636.940000001</v>
      </c>
      <c r="J503" s="147"/>
      <c r="K503" s="147"/>
      <c r="L503" s="147"/>
      <c r="M503" s="147">
        <v>2477145.4900000002</v>
      </c>
      <c r="N503" s="147">
        <v>19001491.449999999</v>
      </c>
      <c r="O503" s="147">
        <v>6967957.1100000003</v>
      </c>
      <c r="P503" s="147">
        <v>3139387.55</v>
      </c>
      <c r="Q503" s="147"/>
      <c r="R503" s="147"/>
      <c r="S503" s="147"/>
      <c r="T503" s="147">
        <v>3828569.56</v>
      </c>
      <c r="U503" s="147">
        <v>14078395.93</v>
      </c>
      <c r="V503" s="147">
        <v>6160409.1399999997</v>
      </c>
      <c r="W503" s="147">
        <v>7917986.79</v>
      </c>
      <c r="X503" s="147">
        <v>33225193.289999999</v>
      </c>
      <c r="Y503" s="147">
        <v>33225193.289999999</v>
      </c>
      <c r="Z503" s="147">
        <v>1023381</v>
      </c>
      <c r="AA503" s="147">
        <v>566800.85</v>
      </c>
      <c r="AB503" s="148"/>
      <c r="AC503" s="149"/>
      <c r="AD503" s="149"/>
      <c r="AE503" s="149"/>
      <c r="AF503" s="149"/>
    </row>
    <row r="504" spans="1:32" ht="13.5" hidden="1" customHeight="1" outlineLevel="2" x14ac:dyDescent="0.15">
      <c r="A504" s="145">
        <v>457</v>
      </c>
      <c r="B504" s="146" t="s">
        <v>1111</v>
      </c>
      <c r="C504" s="146" t="s">
        <v>1167</v>
      </c>
      <c r="D504" s="146" t="s">
        <v>1168</v>
      </c>
      <c r="E504" s="146" t="s">
        <v>1189</v>
      </c>
      <c r="F504" s="146" t="s">
        <v>1190</v>
      </c>
      <c r="G504" s="147">
        <v>37241102.780000001</v>
      </c>
      <c r="H504" s="147">
        <v>14796306</v>
      </c>
      <c r="I504" s="147">
        <v>22444796.780000001</v>
      </c>
      <c r="J504" s="147"/>
      <c r="K504" s="147"/>
      <c r="L504" s="147"/>
      <c r="M504" s="147">
        <v>2291946.37</v>
      </c>
      <c r="N504" s="147">
        <v>20152850.41</v>
      </c>
      <c r="O504" s="147">
        <v>6641343.6600000001</v>
      </c>
      <c r="P504" s="147">
        <v>2638393.5</v>
      </c>
      <c r="Q504" s="147"/>
      <c r="R504" s="147"/>
      <c r="S504" s="147"/>
      <c r="T504" s="147">
        <v>4002950.16</v>
      </c>
      <c r="U504" s="147">
        <v>12243321.27</v>
      </c>
      <c r="V504" s="147">
        <v>4755321.5</v>
      </c>
      <c r="W504" s="147">
        <v>7487999.7699999996</v>
      </c>
      <c r="X504" s="147">
        <v>33935746.710000001</v>
      </c>
      <c r="Y504" s="147">
        <v>33935746.710000001</v>
      </c>
      <c r="Z504" s="147">
        <v>1697606</v>
      </c>
      <c r="AA504" s="147">
        <v>391520.87</v>
      </c>
      <c r="AB504" s="148"/>
      <c r="AC504" s="149"/>
      <c r="AD504" s="149"/>
      <c r="AE504" s="149"/>
      <c r="AF504" s="149"/>
    </row>
    <row r="505" spans="1:32" ht="13.5" hidden="1" customHeight="1" outlineLevel="2" x14ac:dyDescent="0.15">
      <c r="A505" s="145">
        <v>458</v>
      </c>
      <c r="B505" s="146" t="s">
        <v>1111</v>
      </c>
      <c r="C505" s="146" t="s">
        <v>1167</v>
      </c>
      <c r="D505" s="146" t="s">
        <v>1168</v>
      </c>
      <c r="E505" s="146" t="s">
        <v>1191</v>
      </c>
      <c r="F505" s="146" t="s">
        <v>1192</v>
      </c>
      <c r="G505" s="147">
        <v>37899285.07</v>
      </c>
      <c r="H505" s="147">
        <v>11871277.82</v>
      </c>
      <c r="I505" s="147">
        <v>26028007.25</v>
      </c>
      <c r="J505" s="147"/>
      <c r="K505" s="147"/>
      <c r="L505" s="147"/>
      <c r="M505" s="147">
        <v>2509759.6800000002</v>
      </c>
      <c r="N505" s="147">
        <v>23518247.57</v>
      </c>
      <c r="O505" s="147">
        <v>6753970.3099999996</v>
      </c>
      <c r="P505" s="147">
        <v>2116324.1800000002</v>
      </c>
      <c r="Q505" s="147"/>
      <c r="R505" s="147"/>
      <c r="S505" s="147"/>
      <c r="T505" s="147">
        <v>4637646.13</v>
      </c>
      <c r="U505" s="147">
        <v>0</v>
      </c>
      <c r="V505" s="147">
        <v>0</v>
      </c>
      <c r="W505" s="147">
        <v>0</v>
      </c>
      <c r="X505" s="147">
        <v>30665653.379999999</v>
      </c>
      <c r="Y505" s="147">
        <v>30333879.030000001</v>
      </c>
      <c r="Z505" s="147">
        <v>0</v>
      </c>
      <c r="AA505" s="147">
        <v>474609.65</v>
      </c>
      <c r="AB505" s="148"/>
      <c r="AC505" s="149"/>
      <c r="AD505" s="149"/>
      <c r="AE505" s="149"/>
      <c r="AF505" s="149"/>
    </row>
    <row r="506" spans="1:32" ht="13.5" hidden="1" customHeight="1" outlineLevel="2" x14ac:dyDescent="0.15">
      <c r="A506" s="145">
        <v>459</v>
      </c>
      <c r="B506" s="146" t="s">
        <v>1111</v>
      </c>
      <c r="C506" s="146" t="s">
        <v>1167</v>
      </c>
      <c r="D506" s="146" t="s">
        <v>1168</v>
      </c>
      <c r="E506" s="146" t="s">
        <v>1193</v>
      </c>
      <c r="F506" s="146" t="s">
        <v>1194</v>
      </c>
      <c r="G506" s="147">
        <v>26829354.789999999</v>
      </c>
      <c r="H506" s="147">
        <v>8547566.6300000008</v>
      </c>
      <c r="I506" s="147">
        <v>18281788.16</v>
      </c>
      <c r="J506" s="147"/>
      <c r="K506" s="147"/>
      <c r="L506" s="147"/>
      <c r="M506" s="147">
        <v>1672178.98</v>
      </c>
      <c r="N506" s="147">
        <v>16609609.18</v>
      </c>
      <c r="O506" s="147">
        <v>4781215.9400000004</v>
      </c>
      <c r="P506" s="147">
        <v>1523797.37</v>
      </c>
      <c r="Q506" s="147"/>
      <c r="R506" s="147"/>
      <c r="S506" s="147"/>
      <c r="T506" s="147">
        <v>3257418.57</v>
      </c>
      <c r="U506" s="147">
        <v>0</v>
      </c>
      <c r="V506" s="147">
        <v>0</v>
      </c>
      <c r="W506" s="147">
        <v>0</v>
      </c>
      <c r="X506" s="147">
        <v>21539206.73</v>
      </c>
      <c r="Y506" s="147">
        <v>21375653.66</v>
      </c>
      <c r="Z506" s="147">
        <v>2375408</v>
      </c>
      <c r="AA506" s="147">
        <v>265020.53000000003</v>
      </c>
      <c r="AB506" s="148"/>
      <c r="AC506" s="149"/>
      <c r="AD506" s="149"/>
      <c r="AE506" s="149"/>
      <c r="AF506" s="149"/>
    </row>
    <row r="507" spans="1:32" ht="13.5" hidden="1" customHeight="1" outlineLevel="1" x14ac:dyDescent="0.15">
      <c r="A507" s="151"/>
      <c r="B507" s="152"/>
      <c r="C507" s="153"/>
      <c r="D507" s="154" t="s">
        <v>1195</v>
      </c>
      <c r="E507" s="152"/>
      <c r="F507" s="152"/>
      <c r="G507" s="155">
        <v>792402408.23000002</v>
      </c>
      <c r="H507" s="155">
        <v>341147265.08000004</v>
      </c>
      <c r="I507" s="155">
        <v>451255143.15000004</v>
      </c>
      <c r="J507" s="155"/>
      <c r="K507" s="155"/>
      <c r="L507" s="155"/>
      <c r="M507" s="155">
        <v>62999999.999999993</v>
      </c>
      <c r="N507" s="155">
        <v>388255143.15000004</v>
      </c>
      <c r="O507" s="155">
        <v>141223700.01999998</v>
      </c>
      <c r="P507" s="155">
        <v>60795304.219999999</v>
      </c>
      <c r="Q507" s="155"/>
      <c r="R507" s="155"/>
      <c r="S507" s="155"/>
      <c r="T507" s="155">
        <v>80428395.799999982</v>
      </c>
      <c r="U507" s="155">
        <v>703553969.66999984</v>
      </c>
      <c r="V507" s="155">
        <v>315897826.70000005</v>
      </c>
      <c r="W507" s="155">
        <v>387656142.96999991</v>
      </c>
      <c r="X507" s="155">
        <v>919339681.91999996</v>
      </c>
      <c r="Y507" s="155">
        <v>883423908.01000011</v>
      </c>
      <c r="Z507" s="155">
        <v>31706487.370000001</v>
      </c>
      <c r="AA507" s="155">
        <v>16683457.060000002</v>
      </c>
      <c r="AB507" s="148"/>
      <c r="AC507" s="149"/>
      <c r="AD507" s="149"/>
      <c r="AE507" s="149"/>
      <c r="AF507" s="149"/>
    </row>
    <row r="508" spans="1:32" ht="13.5" hidden="1" customHeight="1" outlineLevel="2" x14ac:dyDescent="0.15">
      <c r="A508" s="156">
        <v>460</v>
      </c>
      <c r="B508" s="157" t="s">
        <v>1111</v>
      </c>
      <c r="C508" s="146" t="s">
        <v>1196</v>
      </c>
      <c r="D508" s="157" t="s">
        <v>1197</v>
      </c>
      <c r="E508" s="157" t="s">
        <v>1198</v>
      </c>
      <c r="F508" s="157" t="s">
        <v>1199</v>
      </c>
      <c r="G508" s="147">
        <v>100191566.45999999</v>
      </c>
      <c r="H508" s="147">
        <v>46334125.07</v>
      </c>
      <c r="I508" s="147">
        <v>53857441.390000001</v>
      </c>
      <c r="J508" s="147"/>
      <c r="K508" s="147"/>
      <c r="L508" s="147"/>
      <c r="M508" s="147">
        <v>2546012.86</v>
      </c>
      <c r="N508" s="147">
        <v>51311428.530000001</v>
      </c>
      <c r="O508" s="147">
        <v>17569736.170000002</v>
      </c>
      <c r="P508" s="147">
        <v>8136724.4000000004</v>
      </c>
      <c r="Q508" s="147"/>
      <c r="R508" s="147"/>
      <c r="S508" s="147"/>
      <c r="T508" s="147">
        <v>9433011.7699999996</v>
      </c>
      <c r="U508" s="147">
        <v>623677903.64999998</v>
      </c>
      <c r="V508" s="147">
        <v>268415039.53</v>
      </c>
      <c r="W508" s="147">
        <v>355262864.12</v>
      </c>
      <c r="X508" s="147">
        <v>418553317.27999997</v>
      </c>
      <c r="Y508" s="147">
        <v>405130070.94999999</v>
      </c>
      <c r="Z508" s="147">
        <v>0</v>
      </c>
      <c r="AA508" s="147">
        <v>3778502.44</v>
      </c>
      <c r="AB508" s="148"/>
      <c r="AC508" s="149"/>
      <c r="AD508" s="149"/>
      <c r="AE508" s="149"/>
      <c r="AF508" s="149"/>
    </row>
    <row r="509" spans="1:32" ht="13.5" hidden="1" customHeight="1" outlineLevel="2" x14ac:dyDescent="0.15">
      <c r="A509" s="145">
        <v>461</v>
      </c>
      <c r="B509" s="146" t="s">
        <v>1111</v>
      </c>
      <c r="C509" s="146" t="s">
        <v>1196</v>
      </c>
      <c r="D509" s="146" t="s">
        <v>1197</v>
      </c>
      <c r="E509" s="146" t="s">
        <v>1200</v>
      </c>
      <c r="F509" s="146" t="s">
        <v>1201</v>
      </c>
      <c r="G509" s="147">
        <v>77645988.019999996</v>
      </c>
      <c r="H509" s="147">
        <v>28859537.16</v>
      </c>
      <c r="I509" s="147">
        <v>48786450.859999999</v>
      </c>
      <c r="J509" s="147"/>
      <c r="K509" s="147"/>
      <c r="L509" s="147"/>
      <c r="M509" s="147">
        <v>4819467.13</v>
      </c>
      <c r="N509" s="147">
        <v>43966983.729999997</v>
      </c>
      <c r="O509" s="147">
        <v>13616569.08</v>
      </c>
      <c r="P509" s="147">
        <v>5060795.63</v>
      </c>
      <c r="Q509" s="147"/>
      <c r="R509" s="147"/>
      <c r="S509" s="147"/>
      <c r="T509" s="147">
        <v>8555773.4499999993</v>
      </c>
      <c r="U509" s="147">
        <v>44745490.979999997</v>
      </c>
      <c r="V509" s="147">
        <v>16087529.210000001</v>
      </c>
      <c r="W509" s="147">
        <v>28657961.77</v>
      </c>
      <c r="X509" s="147">
        <v>86000186.079999998</v>
      </c>
      <c r="Y509" s="147">
        <v>86000186.079999998</v>
      </c>
      <c r="Z509" s="147">
        <v>7075085.0599999996</v>
      </c>
      <c r="AA509" s="147">
        <v>1768070.84</v>
      </c>
      <c r="AB509" s="148"/>
      <c r="AC509" s="149"/>
      <c r="AD509" s="149"/>
      <c r="AE509" s="149"/>
      <c r="AF509" s="149"/>
    </row>
    <row r="510" spans="1:32" ht="13.5" hidden="1" customHeight="1" outlineLevel="2" x14ac:dyDescent="0.15">
      <c r="A510" s="145">
        <v>462</v>
      </c>
      <c r="B510" s="146" t="s">
        <v>1111</v>
      </c>
      <c r="C510" s="146" t="s">
        <v>1196</v>
      </c>
      <c r="D510" s="146" t="s">
        <v>1197</v>
      </c>
      <c r="E510" s="146" t="s">
        <v>1202</v>
      </c>
      <c r="F510" s="146" t="s">
        <v>1203</v>
      </c>
      <c r="G510" s="147">
        <v>50058569.100000001</v>
      </c>
      <c r="H510" s="147">
        <v>21235743.390000001</v>
      </c>
      <c r="I510" s="147">
        <v>28822825.710000001</v>
      </c>
      <c r="J510" s="147"/>
      <c r="K510" s="147"/>
      <c r="L510" s="147"/>
      <c r="M510" s="147">
        <v>3039029.8200000003</v>
      </c>
      <c r="N510" s="147">
        <v>25783795.890000001</v>
      </c>
      <c r="O510" s="147">
        <v>8778342.1600000001</v>
      </c>
      <c r="P510" s="147">
        <v>3723560.62</v>
      </c>
      <c r="Q510" s="147"/>
      <c r="R510" s="147"/>
      <c r="S510" s="147"/>
      <c r="T510" s="147">
        <v>5054781.54</v>
      </c>
      <c r="U510" s="147">
        <v>12488082.68</v>
      </c>
      <c r="V510" s="147">
        <v>5166590.99</v>
      </c>
      <c r="W510" s="147">
        <v>7321491.6900000004</v>
      </c>
      <c r="X510" s="147">
        <v>41199098.939999998</v>
      </c>
      <c r="Y510" s="147">
        <v>39745819.909999996</v>
      </c>
      <c r="Z510" s="147">
        <v>1501427.36</v>
      </c>
      <c r="AA510" s="147">
        <v>781858.32</v>
      </c>
      <c r="AB510" s="148"/>
      <c r="AC510" s="149"/>
      <c r="AD510" s="149"/>
      <c r="AE510" s="149"/>
      <c r="AF510" s="149"/>
    </row>
    <row r="511" spans="1:32" ht="13.5" hidden="1" customHeight="1" outlineLevel="2" x14ac:dyDescent="0.15">
      <c r="A511" s="145">
        <v>463</v>
      </c>
      <c r="B511" s="146" t="s">
        <v>1111</v>
      </c>
      <c r="C511" s="146" t="s">
        <v>1196</v>
      </c>
      <c r="D511" s="146" t="s">
        <v>1197</v>
      </c>
      <c r="E511" s="146" t="s">
        <v>1204</v>
      </c>
      <c r="F511" s="146" t="s">
        <v>1205</v>
      </c>
      <c r="G511" s="147">
        <v>68819615.780000001</v>
      </c>
      <c r="H511" s="147">
        <v>26082105.870000001</v>
      </c>
      <c r="I511" s="147">
        <v>42737509.909999996</v>
      </c>
      <c r="J511" s="147"/>
      <c r="K511" s="147"/>
      <c r="L511" s="147"/>
      <c r="M511" s="147">
        <v>4427265</v>
      </c>
      <c r="N511" s="147">
        <v>38310244.909999996</v>
      </c>
      <c r="O511" s="147">
        <v>12068306.1</v>
      </c>
      <c r="P511" s="147">
        <v>4573929.42</v>
      </c>
      <c r="Q511" s="147"/>
      <c r="R511" s="147"/>
      <c r="S511" s="147"/>
      <c r="T511" s="147">
        <v>7494376.6799999997</v>
      </c>
      <c r="U511" s="147">
        <v>20518954.390000001</v>
      </c>
      <c r="V511" s="147">
        <v>7587521.71</v>
      </c>
      <c r="W511" s="147">
        <v>12931432.68</v>
      </c>
      <c r="X511" s="147">
        <v>63163319.270000003</v>
      </c>
      <c r="Y511" s="147">
        <v>60429642.299999997</v>
      </c>
      <c r="Z511" s="147">
        <v>795812.59</v>
      </c>
      <c r="AA511" s="147">
        <v>1318356.95</v>
      </c>
      <c r="AB511" s="148"/>
      <c r="AC511" s="149"/>
      <c r="AD511" s="149"/>
      <c r="AE511" s="149"/>
      <c r="AF511" s="149"/>
    </row>
    <row r="512" spans="1:32" ht="13.5" hidden="1" customHeight="1" outlineLevel="2" x14ac:dyDescent="0.15">
      <c r="A512" s="145">
        <v>464</v>
      </c>
      <c r="B512" s="146" t="s">
        <v>1111</v>
      </c>
      <c r="C512" s="146" t="s">
        <v>1196</v>
      </c>
      <c r="D512" s="146" t="s">
        <v>1197</v>
      </c>
      <c r="E512" s="146" t="s">
        <v>1206</v>
      </c>
      <c r="F512" s="146" t="s">
        <v>1207</v>
      </c>
      <c r="G512" s="147">
        <v>62685384.119999997</v>
      </c>
      <c r="H512" s="147">
        <v>28578594.620000001</v>
      </c>
      <c r="I512" s="147">
        <v>34106789.5</v>
      </c>
      <c r="J512" s="147"/>
      <c r="K512" s="147"/>
      <c r="L512" s="147"/>
      <c r="M512" s="147">
        <v>4214398.8899999997</v>
      </c>
      <c r="N512" s="147">
        <v>29892390.609999999</v>
      </c>
      <c r="O512" s="147">
        <v>10992598.470000001</v>
      </c>
      <c r="P512" s="147">
        <v>5012585.7</v>
      </c>
      <c r="Q512" s="147"/>
      <c r="R512" s="147"/>
      <c r="S512" s="147"/>
      <c r="T512" s="147">
        <v>5980012.7699999996</v>
      </c>
      <c r="U512" s="147">
        <v>10181345.48</v>
      </c>
      <c r="V512" s="147">
        <v>4498376.68</v>
      </c>
      <c r="W512" s="147">
        <v>5682968.7999999998</v>
      </c>
      <c r="X512" s="147">
        <v>45769771.07</v>
      </c>
      <c r="Y512" s="147">
        <v>43158897.219999999</v>
      </c>
      <c r="Z512" s="147">
        <v>6684288.6600000001</v>
      </c>
      <c r="AA512" s="147">
        <v>1236958</v>
      </c>
      <c r="AB512" s="148"/>
      <c r="AC512" s="149"/>
      <c r="AD512" s="149"/>
      <c r="AE512" s="149"/>
      <c r="AF512" s="149"/>
    </row>
    <row r="513" spans="1:32" ht="13.5" hidden="1" customHeight="1" outlineLevel="2" x14ac:dyDescent="0.15">
      <c r="A513" s="145">
        <v>465</v>
      </c>
      <c r="B513" s="146" t="s">
        <v>1111</v>
      </c>
      <c r="C513" s="146" t="s">
        <v>1196</v>
      </c>
      <c r="D513" s="146" t="s">
        <v>1197</v>
      </c>
      <c r="E513" s="146" t="s">
        <v>1208</v>
      </c>
      <c r="F513" s="146" t="s">
        <v>1209</v>
      </c>
      <c r="G513" s="147">
        <v>65259709.450000003</v>
      </c>
      <c r="H513" s="147">
        <v>26934497.539999999</v>
      </c>
      <c r="I513" s="147">
        <v>38325211.909999996</v>
      </c>
      <c r="J513" s="147"/>
      <c r="K513" s="147"/>
      <c r="L513" s="147"/>
      <c r="M513" s="147">
        <v>3687804.69</v>
      </c>
      <c r="N513" s="147">
        <v>34637407.219999999</v>
      </c>
      <c r="O513" s="147">
        <v>11454705.75</v>
      </c>
      <c r="P513" s="147">
        <v>4728663.4000000004</v>
      </c>
      <c r="Q513" s="147"/>
      <c r="R513" s="147"/>
      <c r="S513" s="147"/>
      <c r="T513" s="147">
        <v>6726042.3499999996</v>
      </c>
      <c r="U513" s="147">
        <v>17082998.140000001</v>
      </c>
      <c r="V513" s="147">
        <v>6875253.0599999996</v>
      </c>
      <c r="W513" s="147">
        <v>10207745.08</v>
      </c>
      <c r="X513" s="147">
        <v>55258999.340000004</v>
      </c>
      <c r="Y513" s="147">
        <v>55258999.340000004</v>
      </c>
      <c r="Z513" s="147">
        <v>1903957.02</v>
      </c>
      <c r="AA513" s="147">
        <v>1113635.53</v>
      </c>
      <c r="AB513" s="148"/>
      <c r="AC513" s="149"/>
      <c r="AD513" s="149"/>
      <c r="AE513" s="149"/>
      <c r="AF513" s="149"/>
    </row>
    <row r="514" spans="1:32" ht="13.5" hidden="1" customHeight="1" outlineLevel="2" x14ac:dyDescent="0.15">
      <c r="A514" s="145">
        <v>466</v>
      </c>
      <c r="B514" s="146" t="s">
        <v>1111</v>
      </c>
      <c r="C514" s="146" t="s">
        <v>1196</v>
      </c>
      <c r="D514" s="146" t="s">
        <v>1197</v>
      </c>
      <c r="E514" s="146" t="s">
        <v>1210</v>
      </c>
      <c r="F514" s="146" t="s">
        <v>1211</v>
      </c>
      <c r="G514" s="147">
        <v>86843204.590000004</v>
      </c>
      <c r="H514" s="147">
        <v>35406987.399999999</v>
      </c>
      <c r="I514" s="147">
        <v>51436217.189999998</v>
      </c>
      <c r="J514" s="147"/>
      <c r="K514" s="147"/>
      <c r="L514" s="147"/>
      <c r="M514" s="147">
        <v>5147154.0999999996</v>
      </c>
      <c r="N514" s="147">
        <v>46289063.090000004</v>
      </c>
      <c r="O514" s="147">
        <v>15230352.24</v>
      </c>
      <c r="P514" s="147">
        <v>6208210.1900000004</v>
      </c>
      <c r="Q514" s="147"/>
      <c r="R514" s="147"/>
      <c r="S514" s="147"/>
      <c r="T514" s="147">
        <v>9022142.0500000007</v>
      </c>
      <c r="U514" s="147">
        <v>54044473.380000003</v>
      </c>
      <c r="V514" s="147">
        <v>21476369.41</v>
      </c>
      <c r="W514" s="147">
        <v>32568103.969999999</v>
      </c>
      <c r="X514" s="147">
        <v>93026463.209999993</v>
      </c>
      <c r="Y514" s="147">
        <v>93026463.209999993</v>
      </c>
      <c r="Z514" s="147">
        <v>19336099.379999999</v>
      </c>
      <c r="AA514" s="147">
        <v>1712988.84</v>
      </c>
      <c r="AB514" s="148"/>
      <c r="AC514" s="149"/>
      <c r="AD514" s="149"/>
      <c r="AE514" s="149"/>
      <c r="AF514" s="149"/>
    </row>
    <row r="515" spans="1:32" ht="13.5" hidden="1" customHeight="1" outlineLevel="2" x14ac:dyDescent="0.15">
      <c r="A515" s="145">
        <v>467</v>
      </c>
      <c r="B515" s="146" t="s">
        <v>1111</v>
      </c>
      <c r="C515" s="146" t="s">
        <v>1196</v>
      </c>
      <c r="D515" s="146" t="s">
        <v>1197</v>
      </c>
      <c r="E515" s="146" t="s">
        <v>1212</v>
      </c>
      <c r="F515" s="146" t="s">
        <v>1213</v>
      </c>
      <c r="G515" s="147">
        <v>55311153.020000003</v>
      </c>
      <c r="H515" s="147">
        <v>17356646.280000001</v>
      </c>
      <c r="I515" s="147">
        <v>37954506.740000002</v>
      </c>
      <c r="J515" s="147"/>
      <c r="K515" s="147"/>
      <c r="L515" s="147"/>
      <c r="M515" s="147">
        <v>3412913.54</v>
      </c>
      <c r="N515" s="147">
        <v>34541593.200000003</v>
      </c>
      <c r="O515" s="147">
        <v>9699442.7799999993</v>
      </c>
      <c r="P515" s="147">
        <v>3042935.56</v>
      </c>
      <c r="Q515" s="147"/>
      <c r="R515" s="147"/>
      <c r="S515" s="147"/>
      <c r="T515" s="147">
        <v>6656507.2199999997</v>
      </c>
      <c r="U515" s="147">
        <v>14312462.07</v>
      </c>
      <c r="V515" s="147">
        <v>4420447.16</v>
      </c>
      <c r="W515" s="147">
        <v>9892014.9100000001</v>
      </c>
      <c r="X515" s="147">
        <v>54503028.869999997</v>
      </c>
      <c r="Y515" s="147">
        <v>48649245.840000004</v>
      </c>
      <c r="Z515" s="147">
        <v>0</v>
      </c>
      <c r="AA515" s="147">
        <v>939821.24</v>
      </c>
      <c r="AB515" s="148"/>
      <c r="AC515" s="149"/>
      <c r="AD515" s="149"/>
      <c r="AE515" s="149"/>
      <c r="AF515" s="149"/>
    </row>
    <row r="516" spans="1:32" ht="13.5" hidden="1" customHeight="1" outlineLevel="2" x14ac:dyDescent="0.15">
      <c r="A516" s="145">
        <v>468</v>
      </c>
      <c r="B516" s="146" t="s">
        <v>1111</v>
      </c>
      <c r="C516" s="146" t="s">
        <v>1196</v>
      </c>
      <c r="D516" s="146" t="s">
        <v>1197</v>
      </c>
      <c r="E516" s="146" t="s">
        <v>1214</v>
      </c>
      <c r="F516" s="146" t="s">
        <v>1215</v>
      </c>
      <c r="G516" s="147">
        <v>63581882.159999996</v>
      </c>
      <c r="H516" s="147">
        <v>22946815.23</v>
      </c>
      <c r="I516" s="147">
        <v>40635066.93</v>
      </c>
      <c r="J516" s="147"/>
      <c r="K516" s="147"/>
      <c r="L516" s="147"/>
      <c r="M516" s="147">
        <v>3888213.4699999997</v>
      </c>
      <c r="N516" s="147">
        <v>36746853.460000001</v>
      </c>
      <c r="O516" s="147">
        <v>11149809.65</v>
      </c>
      <c r="P516" s="147">
        <v>4025471.14</v>
      </c>
      <c r="Q516" s="147"/>
      <c r="R516" s="147"/>
      <c r="S516" s="147"/>
      <c r="T516" s="147">
        <v>7124338.5099999998</v>
      </c>
      <c r="U516" s="147">
        <v>16031884.43</v>
      </c>
      <c r="V516" s="147">
        <v>5622621.6299999999</v>
      </c>
      <c r="W516" s="147">
        <v>10409262.800000001</v>
      </c>
      <c r="X516" s="147">
        <v>58168668.240000002</v>
      </c>
      <c r="Y516" s="147">
        <v>52045726.420000002</v>
      </c>
      <c r="Z516" s="147">
        <v>373951.2</v>
      </c>
      <c r="AA516" s="147">
        <v>1009775.37</v>
      </c>
      <c r="AB516" s="148"/>
      <c r="AC516" s="149"/>
      <c r="AD516" s="149"/>
      <c r="AE516" s="149"/>
      <c r="AF516" s="149"/>
    </row>
    <row r="517" spans="1:32" ht="13.5" hidden="1" customHeight="1" outlineLevel="2" x14ac:dyDescent="0.15">
      <c r="A517" s="145">
        <v>469</v>
      </c>
      <c r="B517" s="146" t="s">
        <v>1111</v>
      </c>
      <c r="C517" s="146" t="s">
        <v>1196</v>
      </c>
      <c r="D517" s="146" t="s">
        <v>1197</v>
      </c>
      <c r="E517" s="146" t="s">
        <v>1216</v>
      </c>
      <c r="F517" s="146" t="s">
        <v>1217</v>
      </c>
      <c r="G517" s="147">
        <v>98662945.189999998</v>
      </c>
      <c r="H517" s="147">
        <v>39443810.299999997</v>
      </c>
      <c r="I517" s="147">
        <v>59219134.890000001</v>
      </c>
      <c r="J517" s="147"/>
      <c r="K517" s="147"/>
      <c r="L517" s="147"/>
      <c r="M517" s="147">
        <v>7486602.4600000009</v>
      </c>
      <c r="N517" s="147">
        <v>51732532.43</v>
      </c>
      <c r="O517" s="147">
        <v>17319399.02</v>
      </c>
      <c r="P517" s="147">
        <v>6923865.29</v>
      </c>
      <c r="Q517" s="147"/>
      <c r="R517" s="147"/>
      <c r="S517" s="147"/>
      <c r="T517" s="147">
        <v>10395533.73</v>
      </c>
      <c r="U517" s="147">
        <v>31005662.760000002</v>
      </c>
      <c r="V517" s="147">
        <v>12110916.41</v>
      </c>
      <c r="W517" s="147">
        <v>18894746.350000001</v>
      </c>
      <c r="X517" s="147">
        <v>88509414.969999999</v>
      </c>
      <c r="Y517" s="147">
        <v>88509414.969999999</v>
      </c>
      <c r="Z517" s="147">
        <v>7115677.8499999996</v>
      </c>
      <c r="AA517" s="147">
        <v>1876949.58</v>
      </c>
      <c r="AB517" s="148"/>
      <c r="AC517" s="149"/>
      <c r="AD517" s="149"/>
      <c r="AE517" s="149"/>
      <c r="AF517" s="149"/>
    </row>
    <row r="518" spans="1:32" ht="13.5" hidden="1" customHeight="1" outlineLevel="2" x14ac:dyDescent="0.15">
      <c r="A518" s="145">
        <v>470</v>
      </c>
      <c r="B518" s="146" t="s">
        <v>1111</v>
      </c>
      <c r="C518" s="146" t="s">
        <v>1196</v>
      </c>
      <c r="D518" s="146" t="s">
        <v>1197</v>
      </c>
      <c r="E518" s="146" t="s">
        <v>1218</v>
      </c>
      <c r="F518" s="146" t="s">
        <v>1219</v>
      </c>
      <c r="G518" s="147">
        <v>93677016.629999995</v>
      </c>
      <c r="H518" s="147">
        <v>35560904.990000002</v>
      </c>
      <c r="I518" s="147">
        <v>58116111.640000001</v>
      </c>
      <c r="J518" s="147"/>
      <c r="K518" s="147"/>
      <c r="L518" s="147"/>
      <c r="M518" s="147">
        <v>5950095.8200000003</v>
      </c>
      <c r="N518" s="147">
        <v>52166015.82</v>
      </c>
      <c r="O518" s="147">
        <v>16449802.310000001</v>
      </c>
      <c r="P518" s="147">
        <v>6242900.6100000003</v>
      </c>
      <c r="Q518" s="147"/>
      <c r="R518" s="147"/>
      <c r="S518" s="147"/>
      <c r="T518" s="147">
        <v>10206901.699999999</v>
      </c>
      <c r="U518" s="147">
        <v>55406575.210000001</v>
      </c>
      <c r="V518" s="147">
        <v>20376479.399999999</v>
      </c>
      <c r="W518" s="147">
        <v>35030095.810000002</v>
      </c>
      <c r="X518" s="147">
        <v>103353109.15000001</v>
      </c>
      <c r="Y518" s="147">
        <v>103353109.15000001</v>
      </c>
      <c r="Z518" s="147">
        <v>4313961.55</v>
      </c>
      <c r="AA518" s="147">
        <v>2077509.24</v>
      </c>
      <c r="AB518" s="148"/>
      <c r="AC518" s="149"/>
      <c r="AD518" s="149"/>
      <c r="AE518" s="149"/>
      <c r="AF518" s="149"/>
    </row>
    <row r="519" spans="1:32" ht="13.5" hidden="1" customHeight="1" outlineLevel="2" x14ac:dyDescent="0.15">
      <c r="A519" s="145">
        <v>471</v>
      </c>
      <c r="B519" s="146" t="s">
        <v>1111</v>
      </c>
      <c r="C519" s="146" t="s">
        <v>1196</v>
      </c>
      <c r="D519" s="146" t="s">
        <v>1197</v>
      </c>
      <c r="E519" s="146" t="s">
        <v>1220</v>
      </c>
      <c r="F519" s="146" t="s">
        <v>1221</v>
      </c>
      <c r="G519" s="147">
        <v>25856227.75</v>
      </c>
      <c r="H519" s="147">
        <v>13764673.609999999</v>
      </c>
      <c r="I519" s="147">
        <v>12091554.140000001</v>
      </c>
      <c r="J519" s="147"/>
      <c r="K519" s="147"/>
      <c r="L519" s="147"/>
      <c r="M519" s="147">
        <v>1300851.3899999999</v>
      </c>
      <c r="N519" s="147">
        <v>10790702.75</v>
      </c>
      <c r="O519" s="147">
        <v>4539178.92</v>
      </c>
      <c r="P519" s="147">
        <v>2416629.7799999998</v>
      </c>
      <c r="Q519" s="147"/>
      <c r="R519" s="147"/>
      <c r="S519" s="147"/>
      <c r="T519" s="147">
        <v>2122549.14</v>
      </c>
      <c r="U519" s="147">
        <v>12244389.76</v>
      </c>
      <c r="V519" s="147">
        <v>6298973.6100000003</v>
      </c>
      <c r="W519" s="147">
        <v>5945416.1500000004</v>
      </c>
      <c r="X519" s="147">
        <v>20159519.43</v>
      </c>
      <c r="Y519" s="147">
        <v>20159519.43</v>
      </c>
      <c r="Z519" s="147">
        <v>3699457.52</v>
      </c>
      <c r="AA519" s="147">
        <v>412808.95</v>
      </c>
      <c r="AB519" s="148"/>
      <c r="AC519" s="149"/>
      <c r="AD519" s="149"/>
      <c r="AE519" s="149"/>
      <c r="AF519" s="149"/>
    </row>
    <row r="520" spans="1:32" ht="13.5" hidden="1" customHeight="1" outlineLevel="2" x14ac:dyDescent="0.15">
      <c r="A520" s="145">
        <v>472</v>
      </c>
      <c r="B520" s="146" t="s">
        <v>1111</v>
      </c>
      <c r="C520" s="146" t="s">
        <v>1196</v>
      </c>
      <c r="D520" s="146" t="s">
        <v>1197</v>
      </c>
      <c r="E520" s="146" t="s">
        <v>1222</v>
      </c>
      <c r="F520" s="146" t="s">
        <v>1223</v>
      </c>
      <c r="G520" s="147">
        <v>31394295.02</v>
      </c>
      <c r="H520" s="147">
        <v>11990770.029999999</v>
      </c>
      <c r="I520" s="147">
        <v>19403524.989999998</v>
      </c>
      <c r="J520" s="147"/>
      <c r="K520" s="147"/>
      <c r="L520" s="147"/>
      <c r="M520" s="147">
        <v>1998916.21</v>
      </c>
      <c r="N520" s="147">
        <v>17404608.780000001</v>
      </c>
      <c r="O520" s="147">
        <v>5507089.3600000003</v>
      </c>
      <c r="P520" s="147">
        <v>2102943.16</v>
      </c>
      <c r="Q520" s="147"/>
      <c r="R520" s="147"/>
      <c r="S520" s="147"/>
      <c r="T520" s="147">
        <v>3404146.2</v>
      </c>
      <c r="U520" s="147">
        <v>8818038.8000000007</v>
      </c>
      <c r="V520" s="147">
        <v>3271630.81</v>
      </c>
      <c r="W520" s="147">
        <v>5546407.9900000002</v>
      </c>
      <c r="X520" s="147">
        <v>28354079.18</v>
      </c>
      <c r="Y520" s="147">
        <v>28354079.18</v>
      </c>
      <c r="Z520" s="147">
        <v>254910.4</v>
      </c>
      <c r="AA520" s="147">
        <v>459873.46</v>
      </c>
      <c r="AB520" s="148"/>
      <c r="AC520" s="149"/>
      <c r="AD520" s="149"/>
      <c r="AE520" s="149"/>
      <c r="AF520" s="149"/>
    </row>
    <row r="521" spans="1:32" ht="13.5" hidden="1" customHeight="1" outlineLevel="2" x14ac:dyDescent="0.15">
      <c r="A521" s="145">
        <v>473</v>
      </c>
      <c r="B521" s="146" t="s">
        <v>1111</v>
      </c>
      <c r="C521" s="146" t="s">
        <v>1196</v>
      </c>
      <c r="D521" s="146" t="s">
        <v>1197</v>
      </c>
      <c r="E521" s="146" t="s">
        <v>1224</v>
      </c>
      <c r="F521" s="146" t="s">
        <v>1225</v>
      </c>
      <c r="G521" s="147">
        <v>64783518.350000001</v>
      </c>
      <c r="H521" s="147">
        <v>29573764.789999999</v>
      </c>
      <c r="I521" s="147">
        <v>35209753.560000002</v>
      </c>
      <c r="J521" s="147"/>
      <c r="K521" s="147"/>
      <c r="L521" s="147"/>
      <c r="M521" s="147">
        <v>4109112.6799999997</v>
      </c>
      <c r="N521" s="147">
        <v>31100640.879999999</v>
      </c>
      <c r="O521" s="147">
        <v>11360530.289999999</v>
      </c>
      <c r="P521" s="147">
        <v>5185010.71</v>
      </c>
      <c r="Q521" s="147"/>
      <c r="R521" s="147"/>
      <c r="S521" s="147"/>
      <c r="T521" s="147">
        <v>6175519.5800000001</v>
      </c>
      <c r="U521" s="147">
        <v>10008800.140000001</v>
      </c>
      <c r="V521" s="147">
        <v>4432537.5</v>
      </c>
      <c r="W521" s="147">
        <v>5576262.6399999997</v>
      </c>
      <c r="X521" s="147">
        <v>46961535.780000001</v>
      </c>
      <c r="Y521" s="147">
        <v>44650672.75</v>
      </c>
      <c r="Z521" s="147">
        <v>5686844.4100000001</v>
      </c>
      <c r="AA521" s="147">
        <v>1301771.1499999999</v>
      </c>
      <c r="AB521" s="148"/>
      <c r="AC521" s="149"/>
      <c r="AD521" s="149"/>
      <c r="AE521" s="149"/>
      <c r="AF521" s="149"/>
    </row>
    <row r="522" spans="1:32" ht="13.5" hidden="1" customHeight="1" outlineLevel="2" x14ac:dyDescent="0.15">
      <c r="A522" s="145">
        <v>474</v>
      </c>
      <c r="B522" s="146" t="s">
        <v>1111</v>
      </c>
      <c r="C522" s="146" t="s">
        <v>1196</v>
      </c>
      <c r="D522" s="146" t="s">
        <v>1197</v>
      </c>
      <c r="E522" s="146" t="s">
        <v>1226</v>
      </c>
      <c r="F522" s="146" t="s">
        <v>1227</v>
      </c>
      <c r="G522" s="147">
        <v>28995096.41</v>
      </c>
      <c r="H522" s="147">
        <v>11572720.24</v>
      </c>
      <c r="I522" s="147">
        <v>17422376.170000002</v>
      </c>
      <c r="J522" s="147"/>
      <c r="K522" s="147"/>
      <c r="L522" s="147"/>
      <c r="M522" s="147">
        <v>1436058.58</v>
      </c>
      <c r="N522" s="147">
        <v>15986317.59</v>
      </c>
      <c r="O522" s="147">
        <v>5101579.1900000004</v>
      </c>
      <c r="P522" s="147">
        <v>2035666.48</v>
      </c>
      <c r="Q522" s="147"/>
      <c r="R522" s="147"/>
      <c r="S522" s="147"/>
      <c r="T522" s="147">
        <v>3065912.71</v>
      </c>
      <c r="U522" s="147">
        <v>9706690.4199999999</v>
      </c>
      <c r="V522" s="147">
        <v>3865145.28</v>
      </c>
      <c r="W522" s="147">
        <v>5841545.1399999997</v>
      </c>
      <c r="X522" s="147">
        <v>26329834.02</v>
      </c>
      <c r="Y522" s="147">
        <v>26329834.02</v>
      </c>
      <c r="Z522" s="147">
        <v>1602652.77</v>
      </c>
      <c r="AA522" s="147">
        <v>266780.46000000002</v>
      </c>
      <c r="AB522" s="148"/>
      <c r="AC522" s="149"/>
      <c r="AD522" s="149"/>
      <c r="AE522" s="149"/>
      <c r="AF522" s="149"/>
    </row>
    <row r="523" spans="1:32" ht="13.5" hidden="1" customHeight="1" outlineLevel="2" x14ac:dyDescent="0.15">
      <c r="A523" s="145">
        <v>475</v>
      </c>
      <c r="B523" s="146" t="s">
        <v>1111</v>
      </c>
      <c r="C523" s="146" t="s">
        <v>1196</v>
      </c>
      <c r="D523" s="146" t="s">
        <v>1197</v>
      </c>
      <c r="E523" s="146" t="s">
        <v>1228</v>
      </c>
      <c r="F523" s="146" t="s">
        <v>1229</v>
      </c>
      <c r="G523" s="147">
        <v>35073989.560000002</v>
      </c>
      <c r="H523" s="147">
        <v>17852346.309999999</v>
      </c>
      <c r="I523" s="147">
        <v>17221643.25</v>
      </c>
      <c r="J523" s="147"/>
      <c r="K523" s="147"/>
      <c r="L523" s="147"/>
      <c r="M523" s="147">
        <v>1805156.56</v>
      </c>
      <c r="N523" s="147">
        <v>15416486.689999999</v>
      </c>
      <c r="O523" s="147">
        <v>6156011.9299999997</v>
      </c>
      <c r="P523" s="147">
        <v>3132421.79</v>
      </c>
      <c r="Q523" s="147"/>
      <c r="R523" s="147"/>
      <c r="S523" s="147"/>
      <c r="T523" s="147">
        <v>3023590.14</v>
      </c>
      <c r="U523" s="147">
        <v>12717133.869999999</v>
      </c>
      <c r="V523" s="147">
        <v>6324924.9000000004</v>
      </c>
      <c r="W523" s="147">
        <v>6392208.9699999997</v>
      </c>
      <c r="X523" s="147">
        <v>26637442.359999999</v>
      </c>
      <c r="Y523" s="147">
        <v>26637442.359999999</v>
      </c>
      <c r="Z523" s="147">
        <v>3557248.14</v>
      </c>
      <c r="AA523" s="147">
        <v>406933.54</v>
      </c>
      <c r="AB523" s="148"/>
      <c r="AC523" s="149"/>
      <c r="AD523" s="149"/>
      <c r="AE523" s="149"/>
      <c r="AF523" s="149"/>
    </row>
    <row r="524" spans="1:32" ht="13.5" hidden="1" customHeight="1" outlineLevel="2" x14ac:dyDescent="0.15">
      <c r="A524" s="145">
        <v>476</v>
      </c>
      <c r="B524" s="146" t="s">
        <v>1111</v>
      </c>
      <c r="C524" s="146" t="s">
        <v>1196</v>
      </c>
      <c r="D524" s="146" t="s">
        <v>1197</v>
      </c>
      <c r="E524" s="146" t="s">
        <v>1230</v>
      </c>
      <c r="F524" s="146" t="s">
        <v>1231</v>
      </c>
      <c r="G524" s="147">
        <v>44491830.770000003</v>
      </c>
      <c r="H524" s="147">
        <v>21788510.350000001</v>
      </c>
      <c r="I524" s="147">
        <v>22703320.420000002</v>
      </c>
      <c r="J524" s="147"/>
      <c r="K524" s="147"/>
      <c r="L524" s="147"/>
      <c r="M524" s="147">
        <v>2620909.27</v>
      </c>
      <c r="N524" s="147">
        <v>20082411.149999999</v>
      </c>
      <c r="O524" s="147">
        <v>7802150.9800000004</v>
      </c>
      <c r="P524" s="147">
        <v>3821640.36</v>
      </c>
      <c r="Q524" s="147"/>
      <c r="R524" s="147"/>
      <c r="S524" s="147"/>
      <c r="T524" s="147">
        <v>3980510.62</v>
      </c>
      <c r="U524" s="147">
        <v>9938402.3800000008</v>
      </c>
      <c r="V524" s="147">
        <v>4744419.29</v>
      </c>
      <c r="W524" s="147">
        <v>5193983.09</v>
      </c>
      <c r="X524" s="147">
        <v>31877814.129999999</v>
      </c>
      <c r="Y524" s="147">
        <v>31088610.640000001</v>
      </c>
      <c r="Z524" s="147">
        <v>3745691.12</v>
      </c>
      <c r="AA524" s="147">
        <v>623344.57999999996</v>
      </c>
      <c r="AB524" s="148"/>
      <c r="AC524" s="149"/>
      <c r="AD524" s="149"/>
      <c r="AE524" s="149"/>
      <c r="AF524" s="149"/>
    </row>
    <row r="525" spans="1:32" ht="13.5" hidden="1" customHeight="1" outlineLevel="2" x14ac:dyDescent="0.15">
      <c r="A525" s="145">
        <v>477</v>
      </c>
      <c r="B525" s="146" t="s">
        <v>1111</v>
      </c>
      <c r="C525" s="146" t="s">
        <v>1196</v>
      </c>
      <c r="D525" s="146" t="s">
        <v>1197</v>
      </c>
      <c r="E525" s="146" t="s">
        <v>1232</v>
      </c>
      <c r="F525" s="146" t="s">
        <v>1233</v>
      </c>
      <c r="G525" s="147">
        <v>26749167.550000001</v>
      </c>
      <c r="H525" s="147">
        <v>9502961.7899999991</v>
      </c>
      <c r="I525" s="147">
        <v>17246205.760000002</v>
      </c>
      <c r="J525" s="147"/>
      <c r="K525" s="147"/>
      <c r="L525" s="147"/>
      <c r="M525" s="147">
        <v>1514421.21</v>
      </c>
      <c r="N525" s="147">
        <v>15731784.550000001</v>
      </c>
      <c r="O525" s="147">
        <v>4694765.3600000003</v>
      </c>
      <c r="P525" s="147">
        <v>1668564.12</v>
      </c>
      <c r="Q525" s="147"/>
      <c r="R525" s="147"/>
      <c r="S525" s="147"/>
      <c r="T525" s="147">
        <v>3026201.24</v>
      </c>
      <c r="U525" s="147">
        <v>7485972.2599999998</v>
      </c>
      <c r="V525" s="147">
        <v>2606873.09</v>
      </c>
      <c r="W525" s="147">
        <v>4879099.17</v>
      </c>
      <c r="X525" s="147">
        <v>25151506.170000002</v>
      </c>
      <c r="Y525" s="147">
        <v>25151506.170000002</v>
      </c>
      <c r="Z525" s="147">
        <v>355191.49</v>
      </c>
      <c r="AA525" s="147">
        <v>369661.39</v>
      </c>
      <c r="AB525" s="148"/>
      <c r="AC525" s="149"/>
      <c r="AD525" s="149"/>
      <c r="AE525" s="149"/>
      <c r="AF525" s="149"/>
    </row>
    <row r="526" spans="1:32" ht="13.5" hidden="1" customHeight="1" outlineLevel="2" x14ac:dyDescent="0.15">
      <c r="A526" s="145">
        <v>478</v>
      </c>
      <c r="B526" s="146" t="s">
        <v>1111</v>
      </c>
      <c r="C526" s="146" t="s">
        <v>1196</v>
      </c>
      <c r="D526" s="146" t="s">
        <v>1197</v>
      </c>
      <c r="E526" s="146" t="s">
        <v>1234</v>
      </c>
      <c r="F526" s="146" t="s">
        <v>1235</v>
      </c>
      <c r="G526" s="147">
        <v>29523796.379999999</v>
      </c>
      <c r="H526" s="147">
        <v>12856301.82</v>
      </c>
      <c r="I526" s="147">
        <v>16667494.560000001</v>
      </c>
      <c r="J526" s="147"/>
      <c r="K526" s="147"/>
      <c r="L526" s="147"/>
      <c r="M526" s="147">
        <v>2101231.4300000002</v>
      </c>
      <c r="N526" s="147">
        <v>14566263.130000001</v>
      </c>
      <c r="O526" s="147">
        <v>5177335.09</v>
      </c>
      <c r="P526" s="147">
        <v>2254537.1800000002</v>
      </c>
      <c r="Q526" s="147"/>
      <c r="R526" s="147"/>
      <c r="S526" s="147"/>
      <c r="T526" s="147">
        <v>2922797.91</v>
      </c>
      <c r="U526" s="147">
        <v>0</v>
      </c>
      <c r="V526" s="147">
        <v>0</v>
      </c>
      <c r="W526" s="147">
        <v>0</v>
      </c>
      <c r="X526" s="147">
        <v>19590292.469999999</v>
      </c>
      <c r="Y526" s="147">
        <v>18081157.539999999</v>
      </c>
      <c r="Z526" s="147">
        <v>2038455.65</v>
      </c>
      <c r="AA526" s="147">
        <v>302155.34000000003</v>
      </c>
      <c r="AB526" s="148"/>
      <c r="AC526" s="149"/>
      <c r="AD526" s="149"/>
      <c r="AE526" s="149"/>
      <c r="AF526" s="149"/>
    </row>
    <row r="527" spans="1:32" ht="13.5" hidden="1" customHeight="1" outlineLevel="2" x14ac:dyDescent="0.15">
      <c r="A527" s="145">
        <v>479</v>
      </c>
      <c r="B527" s="146" t="s">
        <v>1111</v>
      </c>
      <c r="C527" s="146" t="s">
        <v>1196</v>
      </c>
      <c r="D527" s="146" t="s">
        <v>1197</v>
      </c>
      <c r="E527" s="146" t="s">
        <v>1236</v>
      </c>
      <c r="F527" s="146" t="s">
        <v>1237</v>
      </c>
      <c r="G527" s="147">
        <v>27663495.59</v>
      </c>
      <c r="H527" s="147">
        <v>10816655.699999999</v>
      </c>
      <c r="I527" s="147">
        <v>16846839.890000001</v>
      </c>
      <c r="J527" s="147"/>
      <c r="K527" s="147"/>
      <c r="L527" s="147"/>
      <c r="M527" s="147">
        <v>1494384.8900000001</v>
      </c>
      <c r="N527" s="147">
        <v>15352455</v>
      </c>
      <c r="O527" s="147">
        <v>4853530.01</v>
      </c>
      <c r="P527" s="147">
        <v>1897566.93</v>
      </c>
      <c r="Q527" s="147"/>
      <c r="R527" s="147"/>
      <c r="S527" s="147"/>
      <c r="T527" s="147">
        <v>2955963.08</v>
      </c>
      <c r="U527" s="147">
        <v>1017319.38</v>
      </c>
      <c r="V527" s="147">
        <v>390521.37</v>
      </c>
      <c r="W527" s="147">
        <v>626798.01</v>
      </c>
      <c r="X527" s="147">
        <v>20429600.98</v>
      </c>
      <c r="Y527" s="147">
        <v>20429600.98</v>
      </c>
      <c r="Z527" s="147">
        <v>1994215.77</v>
      </c>
      <c r="AA527" s="147">
        <v>235200.12</v>
      </c>
      <c r="AB527" s="148"/>
      <c r="AC527" s="149"/>
      <c r="AD527" s="149"/>
      <c r="AE527" s="149"/>
      <c r="AF527" s="149"/>
    </row>
    <row r="528" spans="1:32" ht="13.5" hidden="1" customHeight="1" outlineLevel="1" x14ac:dyDescent="0.15">
      <c r="A528" s="151"/>
      <c r="B528" s="152"/>
      <c r="C528" s="153"/>
      <c r="D528" s="154" t="s">
        <v>1238</v>
      </c>
      <c r="E528" s="152"/>
      <c r="F528" s="152"/>
      <c r="G528" s="155">
        <v>1137268451.8999999</v>
      </c>
      <c r="H528" s="155">
        <v>468458472.49000007</v>
      </c>
      <c r="I528" s="155">
        <v>668809979.40999985</v>
      </c>
      <c r="J528" s="155"/>
      <c r="K528" s="155"/>
      <c r="L528" s="155"/>
      <c r="M528" s="155">
        <v>67000000.000000007</v>
      </c>
      <c r="N528" s="155">
        <v>601809979.40999985</v>
      </c>
      <c r="O528" s="155">
        <v>199521234.85999998</v>
      </c>
      <c r="P528" s="155">
        <v>82194622.470000029</v>
      </c>
      <c r="Q528" s="155"/>
      <c r="R528" s="155"/>
      <c r="S528" s="155"/>
      <c r="T528" s="155">
        <v>117326612.38999999</v>
      </c>
      <c r="U528" s="155">
        <v>971432580.17999983</v>
      </c>
      <c r="V528" s="155">
        <v>404572171.04000002</v>
      </c>
      <c r="W528" s="155">
        <v>566860409.13999999</v>
      </c>
      <c r="X528" s="155">
        <v>1352997000.9400003</v>
      </c>
      <c r="Y528" s="155">
        <v>1316189998.4600003</v>
      </c>
      <c r="Z528" s="155">
        <v>72034927.939999998</v>
      </c>
      <c r="AA528" s="155">
        <v>21992955.339999996</v>
      </c>
      <c r="AB528" s="148"/>
      <c r="AC528" s="149"/>
      <c r="AD528" s="149"/>
      <c r="AE528" s="149"/>
      <c r="AF528" s="149"/>
    </row>
    <row r="529" spans="1:32" ht="13.5" hidden="1" customHeight="1" outlineLevel="2" x14ac:dyDescent="0.15">
      <c r="A529" s="156">
        <v>480</v>
      </c>
      <c r="B529" s="157" t="s">
        <v>1111</v>
      </c>
      <c r="C529" s="146" t="s">
        <v>1239</v>
      </c>
      <c r="D529" s="157" t="s">
        <v>1240</v>
      </c>
      <c r="E529" s="157" t="s">
        <v>1241</v>
      </c>
      <c r="F529" s="157" t="s">
        <v>1242</v>
      </c>
      <c r="G529" s="147">
        <v>110441938.06</v>
      </c>
      <c r="H529" s="147">
        <v>48967159.829999998</v>
      </c>
      <c r="I529" s="147">
        <v>61474778.229999997</v>
      </c>
      <c r="J529" s="147"/>
      <c r="K529" s="147"/>
      <c r="L529" s="147"/>
      <c r="M529" s="147">
        <v>10867461.699999999</v>
      </c>
      <c r="N529" s="147">
        <v>50607316.530000001</v>
      </c>
      <c r="O529" s="147">
        <v>19625578.59</v>
      </c>
      <c r="P529" s="147">
        <v>8703796.3900000006</v>
      </c>
      <c r="Q529" s="147"/>
      <c r="R529" s="147"/>
      <c r="S529" s="147"/>
      <c r="T529" s="147">
        <v>10921782.199999999</v>
      </c>
      <c r="U529" s="147">
        <v>393608350.52999997</v>
      </c>
      <c r="V529" s="147">
        <v>163799689.78</v>
      </c>
      <c r="W529" s="147">
        <v>229808660.75</v>
      </c>
      <c r="X529" s="147">
        <v>302205221.18000001</v>
      </c>
      <c r="Y529" s="147">
        <v>264099660.63999999</v>
      </c>
      <c r="Z529" s="147">
        <v>4656963.7</v>
      </c>
      <c r="AA529" s="147">
        <v>4252707.4800000004</v>
      </c>
      <c r="AB529" s="148"/>
      <c r="AC529" s="149"/>
      <c r="AD529" s="149"/>
      <c r="AE529" s="149"/>
      <c r="AF529" s="149"/>
    </row>
    <row r="530" spans="1:32" ht="13.5" hidden="1" customHeight="1" outlineLevel="2" x14ac:dyDescent="0.15">
      <c r="A530" s="145">
        <v>481</v>
      </c>
      <c r="B530" s="146" t="s">
        <v>1111</v>
      </c>
      <c r="C530" s="146" t="s">
        <v>1239</v>
      </c>
      <c r="D530" s="146" t="s">
        <v>1240</v>
      </c>
      <c r="E530" s="146" t="s">
        <v>1243</v>
      </c>
      <c r="F530" s="146" t="s">
        <v>1244</v>
      </c>
      <c r="G530" s="147">
        <v>38798748.460000001</v>
      </c>
      <c r="H530" s="147">
        <v>13521464.91</v>
      </c>
      <c r="I530" s="147">
        <v>25277283.550000001</v>
      </c>
      <c r="J530" s="147"/>
      <c r="K530" s="147"/>
      <c r="L530" s="147"/>
      <c r="M530" s="147">
        <v>2955672</v>
      </c>
      <c r="N530" s="147">
        <v>22321611.550000001</v>
      </c>
      <c r="O530" s="147">
        <v>6894553.8399999999</v>
      </c>
      <c r="P530" s="147">
        <v>2402270.5499999998</v>
      </c>
      <c r="Q530" s="147"/>
      <c r="R530" s="147"/>
      <c r="S530" s="147"/>
      <c r="T530" s="147">
        <v>4492283.29</v>
      </c>
      <c r="U530" s="147">
        <v>11619361.380000001</v>
      </c>
      <c r="V530" s="147">
        <v>3946161.54</v>
      </c>
      <c r="W530" s="147">
        <v>7673199.8399999999</v>
      </c>
      <c r="X530" s="147">
        <v>37442766.68</v>
      </c>
      <c r="Y530" s="147">
        <v>36716731.409999996</v>
      </c>
      <c r="Z530" s="147">
        <v>1283663</v>
      </c>
      <c r="AA530" s="147">
        <v>352764</v>
      </c>
      <c r="AB530" s="148"/>
      <c r="AC530" s="149"/>
      <c r="AD530" s="149"/>
      <c r="AE530" s="149"/>
      <c r="AF530" s="149"/>
    </row>
    <row r="531" spans="1:32" ht="13.5" hidden="1" customHeight="1" outlineLevel="2" x14ac:dyDescent="0.15">
      <c r="A531" s="145">
        <v>482</v>
      </c>
      <c r="B531" s="146" t="s">
        <v>1111</v>
      </c>
      <c r="C531" s="146" t="s">
        <v>1239</v>
      </c>
      <c r="D531" s="146" t="s">
        <v>1240</v>
      </c>
      <c r="E531" s="146" t="s">
        <v>1245</v>
      </c>
      <c r="F531" s="146" t="s">
        <v>1246</v>
      </c>
      <c r="G531" s="147">
        <v>62357195.939999998</v>
      </c>
      <c r="H531" s="147">
        <v>29045810.57</v>
      </c>
      <c r="I531" s="147">
        <v>33311385.370000001</v>
      </c>
      <c r="J531" s="147"/>
      <c r="K531" s="147"/>
      <c r="L531" s="147"/>
      <c r="M531" s="147">
        <v>5458371</v>
      </c>
      <c r="N531" s="147">
        <v>27853014.370000001</v>
      </c>
      <c r="O531" s="147">
        <v>11089204.41</v>
      </c>
      <c r="P531" s="147">
        <v>5164923.28</v>
      </c>
      <c r="Q531" s="147"/>
      <c r="R531" s="147"/>
      <c r="S531" s="147"/>
      <c r="T531" s="147">
        <v>5924281.1299999999</v>
      </c>
      <c r="U531" s="147">
        <v>45923387.039999999</v>
      </c>
      <c r="V531" s="147">
        <v>20852414.149999999</v>
      </c>
      <c r="W531" s="147">
        <v>25070972.890000001</v>
      </c>
      <c r="X531" s="147">
        <v>64306639.390000001</v>
      </c>
      <c r="Y531" s="147">
        <v>64306639.390000001</v>
      </c>
      <c r="Z531" s="147">
        <v>5189319</v>
      </c>
      <c r="AA531" s="147">
        <v>1354367</v>
      </c>
      <c r="AB531" s="148"/>
      <c r="AC531" s="149"/>
      <c r="AD531" s="149"/>
      <c r="AE531" s="149"/>
      <c r="AF531" s="149"/>
    </row>
    <row r="532" spans="1:32" ht="13.5" hidden="1" customHeight="1" outlineLevel="2" x14ac:dyDescent="0.15">
      <c r="A532" s="145">
        <v>483</v>
      </c>
      <c r="B532" s="146" t="s">
        <v>1111</v>
      </c>
      <c r="C532" s="146" t="s">
        <v>1239</v>
      </c>
      <c r="D532" s="146" t="s">
        <v>1240</v>
      </c>
      <c r="E532" s="146" t="s">
        <v>1247</v>
      </c>
      <c r="F532" s="146" t="s">
        <v>1248</v>
      </c>
      <c r="G532" s="147">
        <v>20961269.309999999</v>
      </c>
      <c r="H532" s="147">
        <v>11531127.210000001</v>
      </c>
      <c r="I532" s="147">
        <v>9430142.0999999996</v>
      </c>
      <c r="J532" s="147"/>
      <c r="K532" s="147"/>
      <c r="L532" s="147"/>
      <c r="M532" s="147">
        <v>356148</v>
      </c>
      <c r="N532" s="147">
        <v>9073994.0999999996</v>
      </c>
      <c r="O532" s="147">
        <v>3730338.1</v>
      </c>
      <c r="P532" s="147">
        <v>2051315.33</v>
      </c>
      <c r="Q532" s="147"/>
      <c r="R532" s="147"/>
      <c r="S532" s="147"/>
      <c r="T532" s="147">
        <v>1679022.77</v>
      </c>
      <c r="U532" s="147">
        <v>8564336.5</v>
      </c>
      <c r="V532" s="147">
        <v>4651471.46</v>
      </c>
      <c r="W532" s="147">
        <v>3912865.04</v>
      </c>
      <c r="X532" s="147">
        <v>15022029.91</v>
      </c>
      <c r="Y532" s="147">
        <v>15022029.91</v>
      </c>
      <c r="Z532" s="147">
        <v>390594</v>
      </c>
      <c r="AA532" s="147">
        <v>253724</v>
      </c>
      <c r="AB532" s="148"/>
      <c r="AC532" s="149"/>
      <c r="AD532" s="149"/>
      <c r="AE532" s="149"/>
      <c r="AF532" s="149"/>
    </row>
    <row r="533" spans="1:32" ht="13.5" hidden="1" customHeight="1" outlineLevel="2" x14ac:dyDescent="0.15">
      <c r="A533" s="145">
        <v>484</v>
      </c>
      <c r="B533" s="146" t="s">
        <v>1111</v>
      </c>
      <c r="C533" s="146" t="s">
        <v>1239</v>
      </c>
      <c r="D533" s="146" t="s">
        <v>1240</v>
      </c>
      <c r="E533" s="146" t="s">
        <v>1249</v>
      </c>
      <c r="F533" s="146" t="s">
        <v>1250</v>
      </c>
      <c r="G533" s="147">
        <v>49455226.740000002</v>
      </c>
      <c r="H533" s="147">
        <v>17564990.370000001</v>
      </c>
      <c r="I533" s="147">
        <v>31890236.370000001</v>
      </c>
      <c r="J533" s="147"/>
      <c r="K533" s="147"/>
      <c r="L533" s="147"/>
      <c r="M533" s="147">
        <v>7905251</v>
      </c>
      <c r="N533" s="147">
        <v>23984985.370000001</v>
      </c>
      <c r="O533" s="147">
        <v>8827603.7100000009</v>
      </c>
      <c r="P533" s="147">
        <v>3137185.95</v>
      </c>
      <c r="Q533" s="147"/>
      <c r="R533" s="147"/>
      <c r="S533" s="147"/>
      <c r="T533" s="147">
        <v>5690417.7599999998</v>
      </c>
      <c r="U533" s="147">
        <v>39157610.109999999</v>
      </c>
      <c r="V533" s="147">
        <v>11807522.68</v>
      </c>
      <c r="W533" s="147">
        <v>27350087.43</v>
      </c>
      <c r="X533" s="147">
        <v>64930741.560000002</v>
      </c>
      <c r="Y533" s="147">
        <v>64930741.560000002</v>
      </c>
      <c r="Z533" s="147">
        <v>1264026</v>
      </c>
      <c r="AA533" s="147">
        <v>665520</v>
      </c>
      <c r="AB533" s="148"/>
      <c r="AC533" s="149"/>
      <c r="AD533" s="149"/>
      <c r="AE533" s="149"/>
      <c r="AF533" s="149"/>
    </row>
    <row r="534" spans="1:32" ht="13.5" hidden="1" customHeight="1" outlineLevel="2" x14ac:dyDescent="0.15">
      <c r="A534" s="145">
        <v>485</v>
      </c>
      <c r="B534" s="146" t="s">
        <v>1111</v>
      </c>
      <c r="C534" s="146" t="s">
        <v>1239</v>
      </c>
      <c r="D534" s="146" t="s">
        <v>1240</v>
      </c>
      <c r="E534" s="146" t="s">
        <v>1251</v>
      </c>
      <c r="F534" s="146" t="s">
        <v>1252</v>
      </c>
      <c r="G534" s="147">
        <v>95444715.980000004</v>
      </c>
      <c r="H534" s="147">
        <v>40573362.719999999</v>
      </c>
      <c r="I534" s="147">
        <v>54871353.259999998</v>
      </c>
      <c r="J534" s="147"/>
      <c r="K534" s="147"/>
      <c r="L534" s="147"/>
      <c r="M534" s="147">
        <v>9783300</v>
      </c>
      <c r="N534" s="147">
        <v>45088053.259999998</v>
      </c>
      <c r="O534" s="147">
        <v>16963706.949999999</v>
      </c>
      <c r="P534" s="147">
        <v>7213976.1100000003</v>
      </c>
      <c r="Q534" s="147"/>
      <c r="R534" s="147"/>
      <c r="S534" s="147"/>
      <c r="T534" s="147">
        <v>9749730.8399999999</v>
      </c>
      <c r="U534" s="147">
        <v>53784985.579999998</v>
      </c>
      <c r="V534" s="147">
        <v>22251264.170000002</v>
      </c>
      <c r="W534" s="147">
        <v>31533721.41</v>
      </c>
      <c r="X534" s="147">
        <v>96154805.510000005</v>
      </c>
      <c r="Y534" s="147">
        <v>96154805.510000005</v>
      </c>
      <c r="Z534" s="147">
        <v>3789876</v>
      </c>
      <c r="AA534" s="147">
        <v>1927364</v>
      </c>
      <c r="AB534" s="148"/>
      <c r="AC534" s="149"/>
      <c r="AD534" s="149"/>
      <c r="AE534" s="149"/>
      <c r="AF534" s="149"/>
    </row>
    <row r="535" spans="1:32" ht="13.5" hidden="1" customHeight="1" outlineLevel="2" x14ac:dyDescent="0.15">
      <c r="A535" s="145">
        <v>486</v>
      </c>
      <c r="B535" s="146" t="s">
        <v>1111</v>
      </c>
      <c r="C535" s="146" t="s">
        <v>1239</v>
      </c>
      <c r="D535" s="146" t="s">
        <v>1240</v>
      </c>
      <c r="E535" s="146" t="s">
        <v>1253</v>
      </c>
      <c r="F535" s="146" t="s">
        <v>1254</v>
      </c>
      <c r="G535" s="147">
        <v>49872210.210000001</v>
      </c>
      <c r="H535" s="147">
        <v>16887530.399999999</v>
      </c>
      <c r="I535" s="147">
        <v>32984679.809999999</v>
      </c>
      <c r="J535" s="147"/>
      <c r="K535" s="147"/>
      <c r="L535" s="147"/>
      <c r="M535" s="147">
        <v>4118655</v>
      </c>
      <c r="N535" s="147">
        <v>28866024.809999999</v>
      </c>
      <c r="O535" s="147">
        <v>8865754.4299999997</v>
      </c>
      <c r="P535" s="147">
        <v>3002726</v>
      </c>
      <c r="Q535" s="147"/>
      <c r="R535" s="147"/>
      <c r="S535" s="147"/>
      <c r="T535" s="147">
        <v>5863028.4299999997</v>
      </c>
      <c r="U535" s="147">
        <v>15289059.800000001</v>
      </c>
      <c r="V535" s="147">
        <v>5028631.5999999996</v>
      </c>
      <c r="W535" s="147">
        <v>10260428.199999999</v>
      </c>
      <c r="X535" s="147">
        <v>49108136.439999998</v>
      </c>
      <c r="Y535" s="147">
        <v>49108136.439999998</v>
      </c>
      <c r="Z535" s="147">
        <v>1605348</v>
      </c>
      <c r="AA535" s="147">
        <v>635027</v>
      </c>
      <c r="AB535" s="148"/>
      <c r="AC535" s="149"/>
      <c r="AD535" s="149"/>
      <c r="AE535" s="149"/>
      <c r="AF535" s="149"/>
    </row>
    <row r="536" spans="1:32" ht="13.5" hidden="1" customHeight="1" outlineLevel="2" x14ac:dyDescent="0.15">
      <c r="A536" s="145">
        <v>487</v>
      </c>
      <c r="B536" s="146" t="s">
        <v>1111</v>
      </c>
      <c r="C536" s="146" t="s">
        <v>1239</v>
      </c>
      <c r="D536" s="146" t="s">
        <v>1240</v>
      </c>
      <c r="E536" s="146" t="s">
        <v>1255</v>
      </c>
      <c r="F536" s="146" t="s">
        <v>1256</v>
      </c>
      <c r="G536" s="147">
        <v>40444394.229999997</v>
      </c>
      <c r="H536" s="147">
        <v>15364517.449999999</v>
      </c>
      <c r="I536" s="147">
        <v>25079876.780000001</v>
      </c>
      <c r="J536" s="147"/>
      <c r="K536" s="147"/>
      <c r="L536" s="147"/>
      <c r="M536" s="147">
        <v>3369910</v>
      </c>
      <c r="N536" s="147">
        <v>21709966.780000001</v>
      </c>
      <c r="O536" s="147">
        <v>7186985.7699999996</v>
      </c>
      <c r="P536" s="147">
        <v>2729625.06</v>
      </c>
      <c r="Q536" s="147"/>
      <c r="R536" s="147"/>
      <c r="S536" s="147"/>
      <c r="T536" s="147">
        <v>4457360.71</v>
      </c>
      <c r="U536" s="147">
        <v>16958219.460000001</v>
      </c>
      <c r="V536" s="147">
        <v>6321108.4900000002</v>
      </c>
      <c r="W536" s="147">
        <v>10637110.970000001</v>
      </c>
      <c r="X536" s="147">
        <v>40174348.460000001</v>
      </c>
      <c r="Y536" s="147">
        <v>30779736.190000001</v>
      </c>
      <c r="Z536" s="147">
        <v>1574331</v>
      </c>
      <c r="AA536" s="147">
        <v>512270</v>
      </c>
      <c r="AB536" s="148"/>
      <c r="AC536" s="149"/>
      <c r="AD536" s="149"/>
      <c r="AE536" s="149"/>
      <c r="AF536" s="149"/>
    </row>
    <row r="537" spans="1:32" ht="13.5" hidden="1" customHeight="1" outlineLevel="2" x14ac:dyDescent="0.15">
      <c r="A537" s="145">
        <v>488</v>
      </c>
      <c r="B537" s="146" t="s">
        <v>1111</v>
      </c>
      <c r="C537" s="146" t="s">
        <v>1239</v>
      </c>
      <c r="D537" s="146" t="s">
        <v>1240</v>
      </c>
      <c r="E537" s="146" t="s">
        <v>1257</v>
      </c>
      <c r="F537" s="146" t="s">
        <v>1258</v>
      </c>
      <c r="G537" s="147">
        <v>52541872.619999997</v>
      </c>
      <c r="H537" s="147">
        <v>16212813.66</v>
      </c>
      <c r="I537" s="147">
        <v>36329058.960000001</v>
      </c>
      <c r="J537" s="147"/>
      <c r="K537" s="147"/>
      <c r="L537" s="147"/>
      <c r="M537" s="147">
        <v>4365269</v>
      </c>
      <c r="N537" s="147">
        <v>31963789.960000001</v>
      </c>
      <c r="O537" s="147">
        <v>9341692.6199999992</v>
      </c>
      <c r="P537" s="147">
        <v>2883274.54</v>
      </c>
      <c r="Q537" s="147"/>
      <c r="R537" s="147"/>
      <c r="S537" s="147"/>
      <c r="T537" s="147">
        <v>6458418.0800000001</v>
      </c>
      <c r="U537" s="147">
        <v>24152661.09</v>
      </c>
      <c r="V537" s="147">
        <v>7283367.7999999998</v>
      </c>
      <c r="W537" s="147">
        <v>16869293.289999999</v>
      </c>
      <c r="X537" s="147">
        <v>59656770.329999998</v>
      </c>
      <c r="Y537" s="147">
        <v>59656770.329999998</v>
      </c>
      <c r="Z537" s="147">
        <v>1675398</v>
      </c>
      <c r="AA537" s="147">
        <v>638415</v>
      </c>
      <c r="AB537" s="148"/>
      <c r="AC537" s="149"/>
      <c r="AD537" s="149"/>
      <c r="AE537" s="149"/>
      <c r="AF537" s="149"/>
    </row>
    <row r="538" spans="1:32" ht="13.5" hidden="1" customHeight="1" outlineLevel="2" x14ac:dyDescent="0.15">
      <c r="A538" s="145">
        <v>489</v>
      </c>
      <c r="B538" s="146" t="s">
        <v>1111</v>
      </c>
      <c r="C538" s="146" t="s">
        <v>1239</v>
      </c>
      <c r="D538" s="146" t="s">
        <v>1240</v>
      </c>
      <c r="E538" s="146" t="s">
        <v>1259</v>
      </c>
      <c r="F538" s="146" t="s">
        <v>1260</v>
      </c>
      <c r="G538" s="147">
        <v>40524788.469999999</v>
      </c>
      <c r="H538" s="147">
        <v>12891055.189999999</v>
      </c>
      <c r="I538" s="147">
        <v>27633733.280000001</v>
      </c>
      <c r="J538" s="147"/>
      <c r="K538" s="147"/>
      <c r="L538" s="147"/>
      <c r="M538" s="147">
        <v>3192007</v>
      </c>
      <c r="N538" s="147">
        <v>24441726.280000001</v>
      </c>
      <c r="O538" s="147">
        <v>7201271.8700000001</v>
      </c>
      <c r="P538" s="147">
        <v>2291274.29</v>
      </c>
      <c r="Q538" s="147"/>
      <c r="R538" s="147"/>
      <c r="S538" s="147"/>
      <c r="T538" s="147">
        <v>4909997.58</v>
      </c>
      <c r="U538" s="147">
        <v>19086137.09</v>
      </c>
      <c r="V538" s="147">
        <v>5915960.5199999996</v>
      </c>
      <c r="W538" s="147">
        <v>13170176.57</v>
      </c>
      <c r="X538" s="147">
        <v>45713907.43</v>
      </c>
      <c r="Y538" s="147">
        <v>43842923.560000002</v>
      </c>
      <c r="Z538" s="147">
        <v>1129467</v>
      </c>
      <c r="AA538" s="147">
        <v>443724</v>
      </c>
      <c r="AB538" s="148"/>
      <c r="AC538" s="149"/>
      <c r="AD538" s="149"/>
      <c r="AE538" s="149"/>
      <c r="AF538" s="149"/>
    </row>
    <row r="539" spans="1:32" ht="13.5" hidden="1" customHeight="1" outlineLevel="2" x14ac:dyDescent="0.15">
      <c r="A539" s="145">
        <v>490</v>
      </c>
      <c r="B539" s="146" t="s">
        <v>1111</v>
      </c>
      <c r="C539" s="146" t="s">
        <v>1239</v>
      </c>
      <c r="D539" s="146" t="s">
        <v>1240</v>
      </c>
      <c r="E539" s="146" t="s">
        <v>1261</v>
      </c>
      <c r="F539" s="146" t="s">
        <v>1262</v>
      </c>
      <c r="G539" s="147">
        <v>62259163</v>
      </c>
      <c r="H539" s="147">
        <v>19090361.199999999</v>
      </c>
      <c r="I539" s="147">
        <v>43168801.799999997</v>
      </c>
      <c r="J539" s="147"/>
      <c r="K539" s="147"/>
      <c r="L539" s="147"/>
      <c r="M539" s="147">
        <v>5821716</v>
      </c>
      <c r="N539" s="147">
        <v>37347085.799999997</v>
      </c>
      <c r="O539" s="147">
        <v>11063479.310000001</v>
      </c>
      <c r="P539" s="147">
        <v>3393776.69</v>
      </c>
      <c r="Q539" s="147"/>
      <c r="R539" s="147"/>
      <c r="S539" s="147"/>
      <c r="T539" s="147">
        <v>7669702.6200000001</v>
      </c>
      <c r="U539" s="147">
        <v>23186525.050000001</v>
      </c>
      <c r="V539" s="147">
        <v>6899210.1100000003</v>
      </c>
      <c r="W539" s="147">
        <v>16287314.939999999</v>
      </c>
      <c r="X539" s="147">
        <v>67125819.359999999</v>
      </c>
      <c r="Y539" s="147">
        <v>65784876.899999999</v>
      </c>
      <c r="Z539" s="147">
        <v>2275377</v>
      </c>
      <c r="AA539" s="147">
        <v>829848</v>
      </c>
      <c r="AB539" s="148"/>
      <c r="AC539" s="149"/>
      <c r="AD539" s="149"/>
      <c r="AE539" s="149"/>
      <c r="AF539" s="149"/>
    </row>
    <row r="540" spans="1:32" ht="13.5" hidden="1" customHeight="1" outlineLevel="2" x14ac:dyDescent="0.15">
      <c r="A540" s="145">
        <v>491</v>
      </c>
      <c r="B540" s="146" t="s">
        <v>1111</v>
      </c>
      <c r="C540" s="146" t="s">
        <v>1239</v>
      </c>
      <c r="D540" s="146" t="s">
        <v>1240</v>
      </c>
      <c r="E540" s="146" t="s">
        <v>1263</v>
      </c>
      <c r="F540" s="146" t="s">
        <v>1264</v>
      </c>
      <c r="G540" s="147">
        <v>59539157.810000002</v>
      </c>
      <c r="H540" s="147">
        <v>21599475.039999999</v>
      </c>
      <c r="I540" s="147">
        <v>37939682.770000003</v>
      </c>
      <c r="J540" s="147"/>
      <c r="K540" s="147"/>
      <c r="L540" s="147"/>
      <c r="M540" s="147">
        <v>5278752</v>
      </c>
      <c r="N540" s="147">
        <v>32660930.77</v>
      </c>
      <c r="O540" s="147">
        <v>10580133.25</v>
      </c>
      <c r="P540" s="147">
        <v>3838034.05</v>
      </c>
      <c r="Q540" s="147"/>
      <c r="R540" s="147"/>
      <c r="S540" s="147"/>
      <c r="T540" s="147">
        <v>6742099.2000000002</v>
      </c>
      <c r="U540" s="147">
        <v>36111708.840000004</v>
      </c>
      <c r="V540" s="147">
        <v>12866223.91</v>
      </c>
      <c r="W540" s="147">
        <v>23245484.93</v>
      </c>
      <c r="X540" s="147">
        <v>67927266.900000006</v>
      </c>
      <c r="Y540" s="147">
        <v>63125814.469999999</v>
      </c>
      <c r="Z540" s="147">
        <v>2426645</v>
      </c>
      <c r="AA540" s="147">
        <v>864251</v>
      </c>
      <c r="AB540" s="148"/>
      <c r="AC540" s="149"/>
      <c r="AD540" s="149"/>
      <c r="AE540" s="149"/>
      <c r="AF540" s="149"/>
    </row>
    <row r="541" spans="1:32" ht="13.5" hidden="1" customHeight="1" outlineLevel="2" x14ac:dyDescent="0.15">
      <c r="A541" s="145">
        <v>492</v>
      </c>
      <c r="B541" s="146" t="s">
        <v>1111</v>
      </c>
      <c r="C541" s="146" t="s">
        <v>1239</v>
      </c>
      <c r="D541" s="146" t="s">
        <v>1240</v>
      </c>
      <c r="E541" s="146" t="s">
        <v>1265</v>
      </c>
      <c r="F541" s="146" t="s">
        <v>1266</v>
      </c>
      <c r="G541" s="147">
        <v>32190585.379999999</v>
      </c>
      <c r="H541" s="147">
        <v>15093972.710000001</v>
      </c>
      <c r="I541" s="147">
        <v>17096612.670000002</v>
      </c>
      <c r="J541" s="147"/>
      <c r="K541" s="147"/>
      <c r="L541" s="147"/>
      <c r="M541" s="147">
        <v>2491652</v>
      </c>
      <c r="N541" s="147">
        <v>14604960.67</v>
      </c>
      <c r="O541" s="147">
        <v>5720280.4900000002</v>
      </c>
      <c r="P541" s="147">
        <v>2682061.9</v>
      </c>
      <c r="Q541" s="147"/>
      <c r="R541" s="147"/>
      <c r="S541" s="147"/>
      <c r="T541" s="147">
        <v>3038218.59</v>
      </c>
      <c r="U541" s="147">
        <v>10736236.6</v>
      </c>
      <c r="V541" s="147">
        <v>4914844.3899999997</v>
      </c>
      <c r="W541" s="147">
        <v>5821392.21</v>
      </c>
      <c r="X541" s="147">
        <v>25956223.469999999</v>
      </c>
      <c r="Y541" s="147">
        <v>24261980.559999999</v>
      </c>
      <c r="Z541" s="147">
        <v>1118678</v>
      </c>
      <c r="AA541" s="147">
        <v>499499</v>
      </c>
      <c r="AB541" s="148"/>
      <c r="AC541" s="149"/>
      <c r="AD541" s="149"/>
      <c r="AE541" s="149"/>
      <c r="AF541" s="149"/>
    </row>
    <row r="542" spans="1:32" ht="13.5" hidden="1" customHeight="1" outlineLevel="2" x14ac:dyDescent="0.15">
      <c r="A542" s="145">
        <v>493</v>
      </c>
      <c r="B542" s="146" t="s">
        <v>1111</v>
      </c>
      <c r="C542" s="146" t="s">
        <v>1239</v>
      </c>
      <c r="D542" s="146" t="s">
        <v>1240</v>
      </c>
      <c r="E542" s="146" t="s">
        <v>1267</v>
      </c>
      <c r="F542" s="146" t="s">
        <v>1268</v>
      </c>
      <c r="G542" s="147">
        <v>79592996.849999994</v>
      </c>
      <c r="H542" s="147">
        <v>34089807.100000001</v>
      </c>
      <c r="I542" s="147">
        <v>45503189.75</v>
      </c>
      <c r="J542" s="147"/>
      <c r="K542" s="147"/>
      <c r="L542" s="147"/>
      <c r="M542" s="147">
        <v>7657404</v>
      </c>
      <c r="N542" s="147">
        <v>37845785.75</v>
      </c>
      <c r="O542" s="147">
        <v>14143708.84</v>
      </c>
      <c r="P542" s="147">
        <v>6060410.1500000004</v>
      </c>
      <c r="Q542" s="147"/>
      <c r="R542" s="147"/>
      <c r="S542" s="147"/>
      <c r="T542" s="147">
        <v>8083298.6900000004</v>
      </c>
      <c r="U542" s="147">
        <v>74431873.799999997</v>
      </c>
      <c r="V542" s="147">
        <v>30648966.75</v>
      </c>
      <c r="W542" s="147">
        <v>43782907.049999997</v>
      </c>
      <c r="X542" s="147">
        <v>97369395.489999995</v>
      </c>
      <c r="Y542" s="147">
        <v>87350375.400000006</v>
      </c>
      <c r="Z542" s="147">
        <v>2691382</v>
      </c>
      <c r="AA542" s="147">
        <v>1733585</v>
      </c>
      <c r="AB542" s="148"/>
      <c r="AC542" s="149"/>
      <c r="AD542" s="149"/>
      <c r="AE542" s="149"/>
      <c r="AF542" s="149"/>
    </row>
    <row r="543" spans="1:32" ht="13.5" hidden="1" customHeight="1" outlineLevel="2" x14ac:dyDescent="0.15">
      <c r="A543" s="145">
        <v>494</v>
      </c>
      <c r="B543" s="146" t="s">
        <v>1111</v>
      </c>
      <c r="C543" s="146" t="s">
        <v>1239</v>
      </c>
      <c r="D543" s="146" t="s">
        <v>1240</v>
      </c>
      <c r="E543" s="146" t="s">
        <v>1269</v>
      </c>
      <c r="F543" s="146" t="s">
        <v>1270</v>
      </c>
      <c r="G543" s="147">
        <v>31641224.73</v>
      </c>
      <c r="H543" s="147">
        <v>9528591.4499999993</v>
      </c>
      <c r="I543" s="147">
        <v>22112633.280000001</v>
      </c>
      <c r="J543" s="147"/>
      <c r="K543" s="147"/>
      <c r="L543" s="147"/>
      <c r="M543" s="147">
        <v>2628460</v>
      </c>
      <c r="N543" s="147">
        <v>19484173.280000001</v>
      </c>
      <c r="O543" s="147">
        <v>5622658.8700000001</v>
      </c>
      <c r="P543" s="147">
        <v>1693250.18</v>
      </c>
      <c r="Q543" s="147"/>
      <c r="R543" s="147"/>
      <c r="S543" s="147"/>
      <c r="T543" s="147">
        <v>3929408.69</v>
      </c>
      <c r="U543" s="147">
        <v>14343459.609999999</v>
      </c>
      <c r="V543" s="147">
        <v>4241630.37</v>
      </c>
      <c r="W543" s="147">
        <v>10101829.24</v>
      </c>
      <c r="X543" s="147">
        <v>36143871.210000001</v>
      </c>
      <c r="Y543" s="147">
        <v>29007071.32</v>
      </c>
      <c r="Z543" s="147">
        <v>1270442</v>
      </c>
      <c r="AA543" s="147">
        <v>474869</v>
      </c>
      <c r="AB543" s="148"/>
      <c r="AC543" s="149"/>
      <c r="AD543" s="149"/>
      <c r="AE543" s="149"/>
      <c r="AF543" s="149"/>
    </row>
    <row r="544" spans="1:32" ht="13.5" hidden="1" customHeight="1" outlineLevel="2" x14ac:dyDescent="0.15">
      <c r="A544" s="145">
        <v>495</v>
      </c>
      <c r="B544" s="146" t="s">
        <v>1111</v>
      </c>
      <c r="C544" s="146" t="s">
        <v>1239</v>
      </c>
      <c r="D544" s="146" t="s">
        <v>1240</v>
      </c>
      <c r="E544" s="146" t="s">
        <v>1271</v>
      </c>
      <c r="F544" s="146" t="s">
        <v>1272</v>
      </c>
      <c r="G544" s="147">
        <v>29615223.210000001</v>
      </c>
      <c r="H544" s="147">
        <v>11676190.880000001</v>
      </c>
      <c r="I544" s="147">
        <v>17939032.329999998</v>
      </c>
      <c r="J544" s="147"/>
      <c r="K544" s="147"/>
      <c r="L544" s="147"/>
      <c r="M544" s="147">
        <v>2311779</v>
      </c>
      <c r="N544" s="147">
        <v>15627253.33</v>
      </c>
      <c r="O544" s="147">
        <v>5267403.4000000004</v>
      </c>
      <c r="P544" s="147">
        <v>2076684.12</v>
      </c>
      <c r="Q544" s="147"/>
      <c r="R544" s="147"/>
      <c r="S544" s="147"/>
      <c r="T544" s="147">
        <v>3190719.28</v>
      </c>
      <c r="U544" s="147">
        <v>0</v>
      </c>
      <c r="V544" s="147">
        <v>0</v>
      </c>
      <c r="W544" s="147">
        <v>0</v>
      </c>
      <c r="X544" s="147">
        <v>21129751.609999999</v>
      </c>
      <c r="Y544" s="147">
        <v>21129751.609999999</v>
      </c>
      <c r="Z544" s="147">
        <v>1186247</v>
      </c>
      <c r="AA544" s="147">
        <v>401892</v>
      </c>
      <c r="AB544" s="148"/>
      <c r="AC544" s="149"/>
      <c r="AD544" s="149"/>
      <c r="AE544" s="149"/>
      <c r="AF544" s="149"/>
    </row>
    <row r="545" spans="1:32" ht="13.5" hidden="1" customHeight="1" outlineLevel="2" x14ac:dyDescent="0.15">
      <c r="A545" s="145">
        <v>496</v>
      </c>
      <c r="B545" s="146" t="s">
        <v>1111</v>
      </c>
      <c r="C545" s="146" t="s">
        <v>1239</v>
      </c>
      <c r="D545" s="146" t="s">
        <v>1240</v>
      </c>
      <c r="E545" s="146" t="s">
        <v>1273</v>
      </c>
      <c r="F545" s="146" t="s">
        <v>1274</v>
      </c>
      <c r="G545" s="147">
        <v>26402721.989999998</v>
      </c>
      <c r="H545" s="147">
        <v>8583956.0700000003</v>
      </c>
      <c r="I545" s="147">
        <v>17818765.920000002</v>
      </c>
      <c r="J545" s="147"/>
      <c r="K545" s="147"/>
      <c r="L545" s="147"/>
      <c r="M545" s="147">
        <v>1723048</v>
      </c>
      <c r="N545" s="147">
        <v>16095717.92</v>
      </c>
      <c r="O545" s="147">
        <v>4691774.75</v>
      </c>
      <c r="P545" s="147">
        <v>1525519.93</v>
      </c>
      <c r="Q545" s="147"/>
      <c r="R545" s="147"/>
      <c r="S545" s="147"/>
      <c r="T545" s="147">
        <v>3166254.82</v>
      </c>
      <c r="U545" s="147">
        <v>0</v>
      </c>
      <c r="V545" s="147">
        <v>0</v>
      </c>
      <c r="W545" s="147">
        <v>0</v>
      </c>
      <c r="X545" s="147">
        <v>20985020.739999998</v>
      </c>
      <c r="Y545" s="147">
        <v>18728134.199999999</v>
      </c>
      <c r="Z545" s="147">
        <v>716558</v>
      </c>
      <c r="AA545" s="147">
        <v>249945</v>
      </c>
      <c r="AB545" s="148"/>
      <c r="AC545" s="149"/>
      <c r="AD545" s="149"/>
      <c r="AE545" s="149"/>
      <c r="AF545" s="149"/>
    </row>
    <row r="546" spans="1:32" ht="13.5" hidden="1" customHeight="1" outlineLevel="2" x14ac:dyDescent="0.15">
      <c r="A546" s="145">
        <v>497</v>
      </c>
      <c r="B546" s="146" t="s">
        <v>1111</v>
      </c>
      <c r="C546" s="146" t="s">
        <v>1239</v>
      </c>
      <c r="D546" s="146" t="s">
        <v>1240</v>
      </c>
      <c r="E546" s="146" t="s">
        <v>1275</v>
      </c>
      <c r="F546" s="146" t="s">
        <v>1276</v>
      </c>
      <c r="G546" s="147">
        <v>29679744.43</v>
      </c>
      <c r="H546" s="147">
        <v>8684876.2899999991</v>
      </c>
      <c r="I546" s="147">
        <v>20994868.140000001</v>
      </c>
      <c r="J546" s="147"/>
      <c r="K546" s="147"/>
      <c r="L546" s="147"/>
      <c r="M546" s="147">
        <v>2266915</v>
      </c>
      <c r="N546" s="147">
        <v>18727953.140000001</v>
      </c>
      <c r="O546" s="147">
        <v>5274103</v>
      </c>
      <c r="P546" s="147">
        <v>1543292.65</v>
      </c>
      <c r="Q546" s="147"/>
      <c r="R546" s="147"/>
      <c r="S546" s="147"/>
      <c r="T546" s="147">
        <v>3730810.35</v>
      </c>
      <c r="U546" s="147">
        <v>7328992.7699999996</v>
      </c>
      <c r="V546" s="147">
        <v>2108303.06</v>
      </c>
      <c r="W546" s="147">
        <v>5220689.71</v>
      </c>
      <c r="X546" s="147">
        <v>29946368.199999999</v>
      </c>
      <c r="Y546" s="147">
        <v>24268835.600000001</v>
      </c>
      <c r="Z546" s="147">
        <v>791564</v>
      </c>
      <c r="AA546" s="147">
        <v>296207</v>
      </c>
      <c r="AB546" s="148"/>
      <c r="AC546" s="149"/>
      <c r="AD546" s="149"/>
      <c r="AE546" s="149"/>
      <c r="AF546" s="149"/>
    </row>
    <row r="547" spans="1:32" ht="13.5" hidden="1" customHeight="1" outlineLevel="1" x14ac:dyDescent="0.15">
      <c r="A547" s="151"/>
      <c r="B547" s="152"/>
      <c r="C547" s="153"/>
      <c r="D547" s="154" t="s">
        <v>1277</v>
      </c>
      <c r="E547" s="152"/>
      <c r="F547" s="152"/>
      <c r="G547" s="155">
        <v>911763177.41999996</v>
      </c>
      <c r="H547" s="155">
        <v>350907063.05000001</v>
      </c>
      <c r="I547" s="155">
        <v>560856114.37</v>
      </c>
      <c r="J547" s="155"/>
      <c r="K547" s="155"/>
      <c r="L547" s="155"/>
      <c r="M547" s="155">
        <v>82551770.700000003</v>
      </c>
      <c r="N547" s="155">
        <v>478304343.66999996</v>
      </c>
      <c r="O547" s="155">
        <v>162090232.20000002</v>
      </c>
      <c r="P547" s="155">
        <v>62393397.169999987</v>
      </c>
      <c r="Q547" s="155"/>
      <c r="R547" s="155"/>
      <c r="S547" s="155"/>
      <c r="T547" s="155">
        <v>99696835.029999986</v>
      </c>
      <c r="U547" s="155">
        <v>794282905.25</v>
      </c>
      <c r="V547" s="155">
        <v>313536770.78000009</v>
      </c>
      <c r="W547" s="155">
        <v>480746134.47000003</v>
      </c>
      <c r="X547" s="155">
        <v>1141299083.8700001</v>
      </c>
      <c r="Y547" s="155">
        <v>1058275015.0000001</v>
      </c>
      <c r="Z547" s="155">
        <v>35035878.700000003</v>
      </c>
      <c r="AA547" s="155">
        <v>16385978.48</v>
      </c>
      <c r="AB547" s="148"/>
      <c r="AC547" s="149"/>
      <c r="AD547" s="149"/>
      <c r="AE547" s="149"/>
      <c r="AF547" s="149"/>
    </row>
    <row r="548" spans="1:32" ht="13.5" hidden="1" customHeight="1" outlineLevel="2" x14ac:dyDescent="0.15">
      <c r="A548" s="156">
        <v>498</v>
      </c>
      <c r="B548" s="157" t="s">
        <v>1278</v>
      </c>
      <c r="C548" s="146" t="s">
        <v>1279</v>
      </c>
      <c r="D548" s="157" t="s">
        <v>1280</v>
      </c>
      <c r="E548" s="157" t="s">
        <v>1281</v>
      </c>
      <c r="F548" s="157" t="s">
        <v>1282</v>
      </c>
      <c r="G548" s="147">
        <v>80462419.640000001</v>
      </c>
      <c r="H548" s="147">
        <v>28037636.390000001</v>
      </c>
      <c r="I548" s="147">
        <v>52424783.25</v>
      </c>
      <c r="J548" s="147"/>
      <c r="K548" s="147"/>
      <c r="L548" s="147"/>
      <c r="M548" s="147">
        <v>2000000</v>
      </c>
      <c r="N548" s="147">
        <v>50424783.25</v>
      </c>
      <c r="O548" s="147">
        <v>14984799.17</v>
      </c>
      <c r="P548" s="147">
        <v>5223494.6500000004</v>
      </c>
      <c r="Q548" s="147"/>
      <c r="R548" s="147"/>
      <c r="S548" s="147"/>
      <c r="T548" s="147">
        <v>9761304.5199999996</v>
      </c>
      <c r="U548" s="147">
        <v>145594956.84</v>
      </c>
      <c r="V548" s="147">
        <v>48101713.960000001</v>
      </c>
      <c r="W548" s="147">
        <v>97493242.879999995</v>
      </c>
      <c r="X548" s="147">
        <v>159679330.65000001</v>
      </c>
      <c r="Y548" s="147">
        <v>141805750.47</v>
      </c>
      <c r="Z548" s="147">
        <v>4254189.4000000004</v>
      </c>
      <c r="AA548" s="147">
        <v>1256333.5</v>
      </c>
      <c r="AB548" s="148"/>
      <c r="AC548" s="149"/>
      <c r="AD548" s="149"/>
      <c r="AE548" s="149"/>
      <c r="AF548" s="149"/>
    </row>
    <row r="549" spans="1:32" ht="13.5" hidden="1" customHeight="1" outlineLevel="2" x14ac:dyDescent="0.15">
      <c r="A549" s="145">
        <v>499</v>
      </c>
      <c r="B549" s="146" t="s">
        <v>1278</v>
      </c>
      <c r="C549" s="146" t="s">
        <v>1279</v>
      </c>
      <c r="D549" s="146" t="s">
        <v>1280</v>
      </c>
      <c r="E549" s="146" t="s">
        <v>1283</v>
      </c>
      <c r="F549" s="146" t="s">
        <v>1284</v>
      </c>
      <c r="G549" s="147">
        <v>51684309.409999996</v>
      </c>
      <c r="H549" s="147">
        <v>15731414.439999999</v>
      </c>
      <c r="I549" s="147">
        <v>35952894.969999999</v>
      </c>
      <c r="J549" s="147"/>
      <c r="K549" s="147"/>
      <c r="L549" s="147"/>
      <c r="M549" s="147">
        <v>3700000</v>
      </c>
      <c r="N549" s="147">
        <v>32252894.969999999</v>
      </c>
      <c r="O549" s="147">
        <v>9625350.5600000005</v>
      </c>
      <c r="P549" s="147">
        <v>2929297.86</v>
      </c>
      <c r="Q549" s="147"/>
      <c r="R549" s="147"/>
      <c r="S549" s="147"/>
      <c r="T549" s="147">
        <v>6696052.7000000002</v>
      </c>
      <c r="U549" s="147">
        <v>16602973.16</v>
      </c>
      <c r="V549" s="147">
        <v>4924616.7</v>
      </c>
      <c r="W549" s="147">
        <v>11678356.460000001</v>
      </c>
      <c r="X549" s="147">
        <v>54327304.130000003</v>
      </c>
      <c r="Y549" s="147">
        <v>50373065.100000001</v>
      </c>
      <c r="Z549" s="147">
        <v>1685794.22</v>
      </c>
      <c r="AA549" s="147">
        <v>541199.82999999996</v>
      </c>
      <c r="AB549" s="148"/>
      <c r="AC549" s="149"/>
      <c r="AD549" s="149"/>
      <c r="AE549" s="149"/>
      <c r="AF549" s="149"/>
    </row>
    <row r="550" spans="1:32" ht="13.5" hidden="1" customHeight="1" outlineLevel="2" x14ac:dyDescent="0.15">
      <c r="A550" s="145">
        <v>500</v>
      </c>
      <c r="B550" s="146" t="s">
        <v>1278</v>
      </c>
      <c r="C550" s="146" t="s">
        <v>1279</v>
      </c>
      <c r="D550" s="146" t="s">
        <v>1280</v>
      </c>
      <c r="E550" s="146" t="s">
        <v>1285</v>
      </c>
      <c r="F550" s="146" t="s">
        <v>1286</v>
      </c>
      <c r="G550" s="147">
        <v>57438677.329999998</v>
      </c>
      <c r="H550" s="147">
        <v>16346674.43</v>
      </c>
      <c r="I550" s="147">
        <v>41092002.899999999</v>
      </c>
      <c r="J550" s="147"/>
      <c r="K550" s="147"/>
      <c r="L550" s="147"/>
      <c r="M550" s="147">
        <v>4000000</v>
      </c>
      <c r="N550" s="147">
        <v>37092002.899999999</v>
      </c>
      <c r="O550" s="147">
        <v>10697006.720000001</v>
      </c>
      <c r="P550" s="147">
        <v>3044652</v>
      </c>
      <c r="Q550" s="147"/>
      <c r="R550" s="147"/>
      <c r="S550" s="147"/>
      <c r="T550" s="147">
        <v>7652354.7199999997</v>
      </c>
      <c r="U550" s="147">
        <v>19700378.510000002</v>
      </c>
      <c r="V550" s="147">
        <v>5462975.5700000003</v>
      </c>
      <c r="W550" s="147">
        <v>14237402.939999999</v>
      </c>
      <c r="X550" s="147">
        <v>62981760.560000002</v>
      </c>
      <c r="Y550" s="147">
        <v>58775349.25</v>
      </c>
      <c r="Z550" s="147">
        <v>1914480.66</v>
      </c>
      <c r="AA550" s="147">
        <v>619183.64</v>
      </c>
      <c r="AB550" s="148"/>
      <c r="AC550" s="149"/>
      <c r="AD550" s="149"/>
      <c r="AE550" s="149"/>
      <c r="AF550" s="149"/>
    </row>
    <row r="551" spans="1:32" ht="13.5" hidden="1" customHeight="1" outlineLevel="2" x14ac:dyDescent="0.15">
      <c r="A551" s="145">
        <v>501</v>
      </c>
      <c r="B551" s="146" t="s">
        <v>1278</v>
      </c>
      <c r="C551" s="146" t="s">
        <v>1279</v>
      </c>
      <c r="D551" s="146" t="s">
        <v>1280</v>
      </c>
      <c r="E551" s="146" t="s">
        <v>1287</v>
      </c>
      <c r="F551" s="146" t="s">
        <v>1288</v>
      </c>
      <c r="G551" s="147">
        <v>62078188.729999997</v>
      </c>
      <c r="H551" s="147">
        <v>19846955.460000001</v>
      </c>
      <c r="I551" s="147">
        <v>42231233.270000003</v>
      </c>
      <c r="J551" s="147"/>
      <c r="K551" s="147"/>
      <c r="L551" s="147"/>
      <c r="M551" s="147">
        <v>900000</v>
      </c>
      <c r="N551" s="147">
        <v>41331233.270000003</v>
      </c>
      <c r="O551" s="147">
        <v>11561039.24</v>
      </c>
      <c r="P551" s="147">
        <v>3697018.18</v>
      </c>
      <c r="Q551" s="147"/>
      <c r="R551" s="147"/>
      <c r="S551" s="147"/>
      <c r="T551" s="147">
        <v>7864021.0599999996</v>
      </c>
      <c r="U551" s="147">
        <v>42884244.619999997</v>
      </c>
      <c r="V551" s="147">
        <v>13463215.359999999</v>
      </c>
      <c r="W551" s="147">
        <v>29421029.260000002</v>
      </c>
      <c r="X551" s="147">
        <v>79516283.590000004</v>
      </c>
      <c r="Y551" s="147">
        <v>75992932.700000003</v>
      </c>
      <c r="Z551" s="147">
        <v>1791063.46</v>
      </c>
      <c r="AA551" s="147">
        <v>961453.15</v>
      </c>
      <c r="AB551" s="148"/>
      <c r="AC551" s="149"/>
      <c r="AD551" s="149"/>
      <c r="AE551" s="149"/>
      <c r="AF551" s="149"/>
    </row>
    <row r="552" spans="1:32" ht="13.5" hidden="1" customHeight="1" outlineLevel="2" x14ac:dyDescent="0.15">
      <c r="A552" s="145">
        <v>502</v>
      </c>
      <c r="B552" s="146" t="s">
        <v>1278</v>
      </c>
      <c r="C552" s="146" t="s">
        <v>1279</v>
      </c>
      <c r="D552" s="146" t="s">
        <v>1280</v>
      </c>
      <c r="E552" s="146" t="s">
        <v>1289</v>
      </c>
      <c r="F552" s="146" t="s">
        <v>1290</v>
      </c>
      <c r="G552" s="147">
        <v>41549615.170000002</v>
      </c>
      <c r="H552" s="147">
        <v>14742440.9</v>
      </c>
      <c r="I552" s="147">
        <v>26807174.27</v>
      </c>
      <c r="J552" s="147"/>
      <c r="K552" s="147"/>
      <c r="L552" s="147"/>
      <c r="M552" s="147">
        <v>1600000</v>
      </c>
      <c r="N552" s="147">
        <v>25207174.27</v>
      </c>
      <c r="O552" s="147">
        <v>7737930.8399999999</v>
      </c>
      <c r="P552" s="147">
        <v>2744867.22</v>
      </c>
      <c r="Q552" s="147"/>
      <c r="R552" s="147"/>
      <c r="S552" s="147"/>
      <c r="T552" s="147">
        <v>4993063.62</v>
      </c>
      <c r="U552" s="147">
        <v>17768803.280000001</v>
      </c>
      <c r="V552" s="147">
        <v>6134612.8799999999</v>
      </c>
      <c r="W552" s="147">
        <v>11634190.4</v>
      </c>
      <c r="X552" s="147">
        <v>43434428.289999999</v>
      </c>
      <c r="Y552" s="147">
        <v>38637369.759999998</v>
      </c>
      <c r="Z552" s="147">
        <v>2308252.52</v>
      </c>
      <c r="AA552" s="147">
        <v>459961.27</v>
      </c>
      <c r="AB552" s="148"/>
      <c r="AC552" s="149"/>
      <c r="AD552" s="149"/>
      <c r="AE552" s="149"/>
      <c r="AF552" s="149"/>
    </row>
    <row r="553" spans="1:32" ht="13.5" hidden="1" customHeight="1" outlineLevel="2" x14ac:dyDescent="0.15">
      <c r="A553" s="145">
        <v>503</v>
      </c>
      <c r="B553" s="146" t="s">
        <v>1278</v>
      </c>
      <c r="C553" s="146" t="s">
        <v>1279</v>
      </c>
      <c r="D553" s="146" t="s">
        <v>1280</v>
      </c>
      <c r="E553" s="146" t="s">
        <v>1291</v>
      </c>
      <c r="F553" s="146" t="s">
        <v>1292</v>
      </c>
      <c r="G553" s="147">
        <v>40758780.979999997</v>
      </c>
      <c r="H553" s="147">
        <v>12250308.390000001</v>
      </c>
      <c r="I553" s="147">
        <v>28508472.59</v>
      </c>
      <c r="J553" s="147"/>
      <c r="K553" s="147"/>
      <c r="L553" s="147"/>
      <c r="M553" s="147">
        <v>1100000</v>
      </c>
      <c r="N553" s="147">
        <v>27408472.59</v>
      </c>
      <c r="O553" s="147">
        <v>7590651.0099999998</v>
      </c>
      <c r="P553" s="147">
        <v>2280609.7000000002</v>
      </c>
      <c r="Q553" s="147"/>
      <c r="R553" s="147"/>
      <c r="S553" s="147"/>
      <c r="T553" s="147">
        <v>5310041.3099999996</v>
      </c>
      <c r="U553" s="147">
        <v>20541298.530000001</v>
      </c>
      <c r="V553" s="147">
        <v>6033641.9100000001</v>
      </c>
      <c r="W553" s="147">
        <v>14507656.619999999</v>
      </c>
      <c r="X553" s="147">
        <v>48326170.520000003</v>
      </c>
      <c r="Y553" s="147">
        <v>47853502.140000001</v>
      </c>
      <c r="Z553" s="147">
        <v>3914690.52</v>
      </c>
      <c r="AA553" s="147">
        <v>537684.69999999995</v>
      </c>
      <c r="AB553" s="148"/>
      <c r="AC553" s="149"/>
      <c r="AD553" s="149"/>
      <c r="AE553" s="149"/>
      <c r="AF553" s="149"/>
    </row>
    <row r="554" spans="1:32" ht="13.5" hidden="1" customHeight="1" outlineLevel="2" x14ac:dyDescent="0.15">
      <c r="A554" s="145">
        <v>504</v>
      </c>
      <c r="B554" s="146" t="s">
        <v>1278</v>
      </c>
      <c r="C554" s="146" t="s">
        <v>1279</v>
      </c>
      <c r="D554" s="146" t="s">
        <v>1280</v>
      </c>
      <c r="E554" s="146" t="s">
        <v>1293</v>
      </c>
      <c r="F554" s="146" t="s">
        <v>1294</v>
      </c>
      <c r="G554" s="147">
        <v>41918474.399999999</v>
      </c>
      <c r="H554" s="147">
        <v>13125899.98</v>
      </c>
      <c r="I554" s="147">
        <v>28792574.420000002</v>
      </c>
      <c r="J554" s="147"/>
      <c r="K554" s="147"/>
      <c r="L554" s="147"/>
      <c r="M554" s="147">
        <v>2700000</v>
      </c>
      <c r="N554" s="147">
        <v>26092574.420000002</v>
      </c>
      <c r="O554" s="147">
        <v>7806624.79</v>
      </c>
      <c r="P554" s="147">
        <v>2444092.29</v>
      </c>
      <c r="Q554" s="147"/>
      <c r="R554" s="147"/>
      <c r="S554" s="147"/>
      <c r="T554" s="147">
        <v>5362532.5</v>
      </c>
      <c r="U554" s="147">
        <v>13504280.550000001</v>
      </c>
      <c r="V554" s="147">
        <v>4156337.73</v>
      </c>
      <c r="W554" s="147">
        <v>9347942.8200000003</v>
      </c>
      <c r="X554" s="147">
        <v>43503049.740000002</v>
      </c>
      <c r="Y554" s="147">
        <v>42279072.32</v>
      </c>
      <c r="Z554" s="147">
        <v>1629270.72</v>
      </c>
      <c r="AA554" s="147">
        <v>531435.57999999996</v>
      </c>
      <c r="AB554" s="148"/>
      <c r="AC554" s="149"/>
      <c r="AD554" s="149"/>
      <c r="AE554" s="149"/>
      <c r="AF554" s="149"/>
    </row>
    <row r="555" spans="1:32" ht="13.5" hidden="1" customHeight="1" outlineLevel="2" x14ac:dyDescent="0.15">
      <c r="A555" s="145">
        <v>505</v>
      </c>
      <c r="B555" s="146" t="s">
        <v>1278</v>
      </c>
      <c r="C555" s="146" t="s">
        <v>1279</v>
      </c>
      <c r="D555" s="146" t="s">
        <v>1280</v>
      </c>
      <c r="E555" s="146" t="s">
        <v>1295</v>
      </c>
      <c r="F555" s="146" t="s">
        <v>1296</v>
      </c>
      <c r="G555" s="147">
        <v>19407007.210000001</v>
      </c>
      <c r="H555" s="147">
        <v>6867536.5</v>
      </c>
      <c r="I555" s="147">
        <v>12539470.710000001</v>
      </c>
      <c r="J555" s="147"/>
      <c r="K555" s="147"/>
      <c r="L555" s="147"/>
      <c r="M555" s="147">
        <v>1000000</v>
      </c>
      <c r="N555" s="147">
        <v>11539470.710000001</v>
      </c>
      <c r="O555" s="147">
        <v>3601692.14</v>
      </c>
      <c r="P555" s="147">
        <v>1274706.52</v>
      </c>
      <c r="Q555" s="147"/>
      <c r="R555" s="147"/>
      <c r="S555" s="147"/>
      <c r="T555" s="147">
        <v>2326985.62</v>
      </c>
      <c r="U555" s="147">
        <v>8289783.8200000003</v>
      </c>
      <c r="V555" s="147">
        <v>2884629.98</v>
      </c>
      <c r="W555" s="147">
        <v>5405153.8399999999</v>
      </c>
      <c r="X555" s="147">
        <v>20271610.170000002</v>
      </c>
      <c r="Y555" s="147">
        <v>20271610.170000002</v>
      </c>
      <c r="Z555" s="147">
        <v>1107790.6000000001</v>
      </c>
      <c r="AA555" s="147">
        <v>217547.49</v>
      </c>
      <c r="AB555" s="148"/>
      <c r="AC555" s="149"/>
      <c r="AD555" s="149"/>
      <c r="AE555" s="149"/>
      <c r="AF555" s="149"/>
    </row>
    <row r="556" spans="1:32" ht="13.5" hidden="1" customHeight="1" outlineLevel="1" x14ac:dyDescent="0.15">
      <c r="A556" s="151"/>
      <c r="B556" s="152"/>
      <c r="C556" s="153"/>
      <c r="D556" s="154" t="s">
        <v>1297</v>
      </c>
      <c r="E556" s="152"/>
      <c r="F556" s="152"/>
      <c r="G556" s="155">
        <v>395297472.86999995</v>
      </c>
      <c r="H556" s="155">
        <v>126948866.49000001</v>
      </c>
      <c r="I556" s="155">
        <v>268348606.38000003</v>
      </c>
      <c r="J556" s="155"/>
      <c r="K556" s="155"/>
      <c r="L556" s="155"/>
      <c r="M556" s="155">
        <v>17000000</v>
      </c>
      <c r="N556" s="155">
        <v>251348606.38000003</v>
      </c>
      <c r="O556" s="155">
        <v>73605094.469999999</v>
      </c>
      <c r="P556" s="155">
        <v>23638738.419999998</v>
      </c>
      <c r="Q556" s="155"/>
      <c r="R556" s="155"/>
      <c r="S556" s="155"/>
      <c r="T556" s="155">
        <v>49966356.049999997</v>
      </c>
      <c r="U556" s="155">
        <v>284886719.31</v>
      </c>
      <c r="V556" s="155">
        <v>91161744.090000004</v>
      </c>
      <c r="W556" s="155">
        <v>193724975.22</v>
      </c>
      <c r="X556" s="155">
        <v>512039937.6500001</v>
      </c>
      <c r="Y556" s="155">
        <v>475988651.90999997</v>
      </c>
      <c r="Z556" s="155">
        <v>18605532.100000001</v>
      </c>
      <c r="AA556" s="155">
        <v>5124799.16</v>
      </c>
      <c r="AB556" s="148"/>
      <c r="AC556" s="149"/>
      <c r="AD556" s="149"/>
      <c r="AE556" s="149"/>
      <c r="AF556" s="149"/>
    </row>
    <row r="557" spans="1:32" ht="13.5" hidden="1" customHeight="1" outlineLevel="2" x14ac:dyDescent="0.15">
      <c r="A557" s="156">
        <v>506</v>
      </c>
      <c r="B557" s="157" t="s">
        <v>1278</v>
      </c>
      <c r="C557" s="146" t="s">
        <v>1298</v>
      </c>
      <c r="D557" s="157" t="s">
        <v>1299</v>
      </c>
      <c r="E557" s="157" t="s">
        <v>1300</v>
      </c>
      <c r="F557" s="157" t="s">
        <v>1301</v>
      </c>
      <c r="G557" s="147">
        <v>102100577.26000001</v>
      </c>
      <c r="H557" s="147">
        <v>46136211.109999999</v>
      </c>
      <c r="I557" s="147">
        <v>55964366.149999999</v>
      </c>
      <c r="J557" s="147"/>
      <c r="K557" s="147"/>
      <c r="L557" s="147"/>
      <c r="M557" s="147">
        <v>1764709.2</v>
      </c>
      <c r="N557" s="147">
        <v>54199656.950000003</v>
      </c>
      <c r="O557" s="147">
        <v>18351294.57</v>
      </c>
      <c r="P557" s="147">
        <v>8292193.5800000001</v>
      </c>
      <c r="Q557" s="147"/>
      <c r="R557" s="147"/>
      <c r="S557" s="147"/>
      <c r="T557" s="147">
        <v>10059100.99</v>
      </c>
      <c r="U557" s="147">
        <v>189363040.49000001</v>
      </c>
      <c r="V557" s="147">
        <v>79532719.310000002</v>
      </c>
      <c r="W557" s="147">
        <v>109830321.18000001</v>
      </c>
      <c r="X557" s="147">
        <v>175853788.31999999</v>
      </c>
      <c r="Y557" s="147">
        <v>161664447.96000001</v>
      </c>
      <c r="Z557" s="147">
        <v>4585318.78</v>
      </c>
      <c r="AA557" s="147">
        <v>1807273.46</v>
      </c>
      <c r="AB557" s="148"/>
      <c r="AC557" s="149"/>
      <c r="AD557" s="149"/>
      <c r="AE557" s="149"/>
      <c r="AF557" s="149"/>
    </row>
    <row r="558" spans="1:32" ht="13.5" hidden="1" customHeight="1" outlineLevel="2" x14ac:dyDescent="0.15">
      <c r="A558" s="145">
        <v>507</v>
      </c>
      <c r="B558" s="146" t="s">
        <v>1278</v>
      </c>
      <c r="C558" s="146" t="s">
        <v>1298</v>
      </c>
      <c r="D558" s="146" t="s">
        <v>1299</v>
      </c>
      <c r="E558" s="146" t="s">
        <v>1302</v>
      </c>
      <c r="F558" s="146" t="s">
        <v>1303</v>
      </c>
      <c r="G558" s="147">
        <v>78176451.299999997</v>
      </c>
      <c r="H558" s="147">
        <v>26529785.739999998</v>
      </c>
      <c r="I558" s="147">
        <v>51646665.560000002</v>
      </c>
      <c r="J558" s="147"/>
      <c r="K558" s="147"/>
      <c r="L558" s="147"/>
      <c r="M558" s="147">
        <v>6027781.1399999997</v>
      </c>
      <c r="N558" s="147">
        <v>45618884.420000002</v>
      </c>
      <c r="O558" s="147">
        <v>14051233.83</v>
      </c>
      <c r="P558" s="147">
        <v>4768634.9000000004</v>
      </c>
      <c r="Q558" s="147"/>
      <c r="R558" s="147"/>
      <c r="S558" s="147"/>
      <c r="T558" s="147">
        <v>9282598.9299999997</v>
      </c>
      <c r="U558" s="147">
        <v>26670096.82</v>
      </c>
      <c r="V558" s="147">
        <v>8740495.3599999994</v>
      </c>
      <c r="W558" s="147">
        <v>17929601.460000001</v>
      </c>
      <c r="X558" s="147">
        <v>78858865.950000003</v>
      </c>
      <c r="Y558" s="147">
        <v>69974810.620000005</v>
      </c>
      <c r="Z558" s="147">
        <v>3408331.11</v>
      </c>
      <c r="AA558" s="147">
        <v>1200888.6000000001</v>
      </c>
      <c r="AB558" s="148"/>
      <c r="AC558" s="149"/>
      <c r="AD558" s="149"/>
      <c r="AE558" s="149"/>
      <c r="AF558" s="149"/>
    </row>
    <row r="559" spans="1:32" ht="13.5" hidden="1" customHeight="1" outlineLevel="2" x14ac:dyDescent="0.15">
      <c r="A559" s="145">
        <v>508</v>
      </c>
      <c r="B559" s="146" t="s">
        <v>1278</v>
      </c>
      <c r="C559" s="146" t="s">
        <v>1298</v>
      </c>
      <c r="D559" s="146" t="s">
        <v>1299</v>
      </c>
      <c r="E559" s="146" t="s">
        <v>1304</v>
      </c>
      <c r="F559" s="146" t="s">
        <v>1305</v>
      </c>
      <c r="G559" s="147">
        <v>58858700.950000003</v>
      </c>
      <c r="H559" s="147">
        <v>21195165.699999999</v>
      </c>
      <c r="I559" s="147">
        <v>37663535.25</v>
      </c>
      <c r="J559" s="147"/>
      <c r="K559" s="147"/>
      <c r="L559" s="147"/>
      <c r="M559" s="147">
        <v>4063872.79</v>
      </c>
      <c r="N559" s="147">
        <v>33599662.460000001</v>
      </c>
      <c r="O559" s="147">
        <v>10579111.18</v>
      </c>
      <c r="P559" s="147">
        <v>3808266.98</v>
      </c>
      <c r="Q559" s="147"/>
      <c r="R559" s="147"/>
      <c r="S559" s="147"/>
      <c r="T559" s="147">
        <v>6770844.2000000002</v>
      </c>
      <c r="U559" s="147">
        <v>16070124.34</v>
      </c>
      <c r="V559" s="147">
        <v>5634274.3200000003</v>
      </c>
      <c r="W559" s="147">
        <v>10435850.02</v>
      </c>
      <c r="X559" s="147">
        <v>54870229.469999999</v>
      </c>
      <c r="Y559" s="147">
        <v>50461523.189999998</v>
      </c>
      <c r="Z559" s="147">
        <v>2578479.96</v>
      </c>
      <c r="AA559" s="147">
        <v>824313.58</v>
      </c>
      <c r="AB559" s="148"/>
      <c r="AC559" s="149"/>
      <c r="AD559" s="149"/>
      <c r="AE559" s="149"/>
      <c r="AF559" s="149"/>
    </row>
    <row r="560" spans="1:32" ht="13.5" hidden="1" customHeight="1" outlineLevel="2" x14ac:dyDescent="0.15">
      <c r="A560" s="145">
        <v>509</v>
      </c>
      <c r="B560" s="146" t="s">
        <v>1278</v>
      </c>
      <c r="C560" s="146" t="s">
        <v>1298</v>
      </c>
      <c r="D560" s="146" t="s">
        <v>1299</v>
      </c>
      <c r="E560" s="146" t="s">
        <v>1306</v>
      </c>
      <c r="F560" s="146" t="s">
        <v>1307</v>
      </c>
      <c r="G560" s="147">
        <v>88871253.049999997</v>
      </c>
      <c r="H560" s="147">
        <v>29317650.670000002</v>
      </c>
      <c r="I560" s="147">
        <v>59553602.380000003</v>
      </c>
      <c r="J560" s="147"/>
      <c r="K560" s="147"/>
      <c r="L560" s="147"/>
      <c r="M560" s="147">
        <v>7246478.3200000003</v>
      </c>
      <c r="N560" s="147">
        <v>52307124.060000002</v>
      </c>
      <c r="O560" s="147">
        <v>15973489.939999999</v>
      </c>
      <c r="P560" s="147">
        <v>5269114.0599999996</v>
      </c>
      <c r="Q560" s="147"/>
      <c r="R560" s="147"/>
      <c r="S560" s="147"/>
      <c r="T560" s="147">
        <v>10704375.880000001</v>
      </c>
      <c r="U560" s="147">
        <v>39380197.609999999</v>
      </c>
      <c r="V560" s="147">
        <v>12291474.27</v>
      </c>
      <c r="W560" s="147">
        <v>27088723.34</v>
      </c>
      <c r="X560" s="147">
        <v>97346701.599999994</v>
      </c>
      <c r="Y560" s="147">
        <v>92416576.489999995</v>
      </c>
      <c r="Z560" s="147">
        <v>4407301.74</v>
      </c>
      <c r="AA560" s="147">
        <v>1403299.4</v>
      </c>
      <c r="AB560" s="148"/>
      <c r="AC560" s="149"/>
      <c r="AD560" s="149"/>
      <c r="AE560" s="149"/>
      <c r="AF560" s="149"/>
    </row>
    <row r="561" spans="1:32" ht="13.5" hidden="1" customHeight="1" outlineLevel="2" x14ac:dyDescent="0.15">
      <c r="A561" s="145">
        <v>510</v>
      </c>
      <c r="B561" s="146" t="s">
        <v>1278</v>
      </c>
      <c r="C561" s="146" t="s">
        <v>1298</v>
      </c>
      <c r="D561" s="146" t="s">
        <v>1299</v>
      </c>
      <c r="E561" s="146" t="s">
        <v>1308</v>
      </c>
      <c r="F561" s="146" t="s">
        <v>1309</v>
      </c>
      <c r="G561" s="147">
        <v>64513090.659999996</v>
      </c>
      <c r="H561" s="147">
        <v>21137496.670000002</v>
      </c>
      <c r="I561" s="147">
        <v>43375593.990000002</v>
      </c>
      <c r="J561" s="147"/>
      <c r="K561" s="147"/>
      <c r="L561" s="147"/>
      <c r="M561" s="147">
        <v>3863568.66</v>
      </c>
      <c r="N561" s="147">
        <v>39512025.329999998</v>
      </c>
      <c r="O561" s="147">
        <v>11595416.619999999</v>
      </c>
      <c r="P561" s="147">
        <v>3799019.73</v>
      </c>
      <c r="Q561" s="147"/>
      <c r="R561" s="147"/>
      <c r="S561" s="147"/>
      <c r="T561" s="147">
        <v>7796396.8899999997</v>
      </c>
      <c r="U561" s="147">
        <v>19447921.140000001</v>
      </c>
      <c r="V561" s="147">
        <v>6202989.5999999996</v>
      </c>
      <c r="W561" s="147">
        <v>13244931.539999999</v>
      </c>
      <c r="X561" s="147">
        <v>64416922.420000002</v>
      </c>
      <c r="Y561" s="147">
        <v>63654050.57</v>
      </c>
      <c r="Z561" s="147">
        <v>3734494.05</v>
      </c>
      <c r="AA561" s="147">
        <v>901687.36</v>
      </c>
      <c r="AB561" s="148"/>
      <c r="AC561" s="149"/>
      <c r="AD561" s="149"/>
      <c r="AE561" s="149"/>
      <c r="AF561" s="149"/>
    </row>
    <row r="562" spans="1:32" ht="13.5" hidden="1" customHeight="1" outlineLevel="2" x14ac:dyDescent="0.15">
      <c r="A562" s="145">
        <v>511</v>
      </c>
      <c r="B562" s="146" t="s">
        <v>1278</v>
      </c>
      <c r="C562" s="146" t="s">
        <v>1298</v>
      </c>
      <c r="D562" s="146" t="s">
        <v>1299</v>
      </c>
      <c r="E562" s="146" t="s">
        <v>1310</v>
      </c>
      <c r="F562" s="146" t="s">
        <v>1311</v>
      </c>
      <c r="G562" s="147">
        <v>40809712.039999999</v>
      </c>
      <c r="H562" s="147">
        <v>11617445.199999999</v>
      </c>
      <c r="I562" s="147">
        <v>29192266.84</v>
      </c>
      <c r="J562" s="147"/>
      <c r="K562" s="147"/>
      <c r="L562" s="147"/>
      <c r="M562" s="147">
        <v>3033589.89</v>
      </c>
      <c r="N562" s="147">
        <v>26158676.949999999</v>
      </c>
      <c r="O562" s="147">
        <v>7335032.4400000004</v>
      </c>
      <c r="P562" s="147">
        <v>2087705.35</v>
      </c>
      <c r="Q562" s="147"/>
      <c r="R562" s="147"/>
      <c r="S562" s="147"/>
      <c r="T562" s="147">
        <v>5247327.09</v>
      </c>
      <c r="U562" s="147">
        <v>14920673.92</v>
      </c>
      <c r="V562" s="147">
        <v>4184355.45</v>
      </c>
      <c r="W562" s="147">
        <v>10736318.470000001</v>
      </c>
      <c r="X562" s="147">
        <v>45175912.399999999</v>
      </c>
      <c r="Y562" s="147">
        <v>40982035.439999998</v>
      </c>
      <c r="Z562" s="147">
        <v>1668635.86</v>
      </c>
      <c r="AA562" s="147">
        <v>503091.4</v>
      </c>
      <c r="AB562" s="148"/>
      <c r="AC562" s="149"/>
      <c r="AD562" s="149"/>
      <c r="AE562" s="149"/>
      <c r="AF562" s="149"/>
    </row>
    <row r="563" spans="1:32" ht="13.5" hidden="1" customHeight="1" outlineLevel="1" x14ac:dyDescent="0.15">
      <c r="A563" s="151"/>
      <c r="B563" s="152"/>
      <c r="C563" s="153"/>
      <c r="D563" s="154" t="s">
        <v>1312</v>
      </c>
      <c r="E563" s="152"/>
      <c r="F563" s="152"/>
      <c r="G563" s="155">
        <v>433329785.26000005</v>
      </c>
      <c r="H563" s="155">
        <v>155933755.08999997</v>
      </c>
      <c r="I563" s="155">
        <v>277396030.17000002</v>
      </c>
      <c r="J563" s="155"/>
      <c r="K563" s="155"/>
      <c r="L563" s="155"/>
      <c r="M563" s="155">
        <v>26000000</v>
      </c>
      <c r="N563" s="155">
        <v>251396030.17000002</v>
      </c>
      <c r="O563" s="155">
        <v>77885578.579999998</v>
      </c>
      <c r="P563" s="155">
        <v>28024934.600000001</v>
      </c>
      <c r="Q563" s="155"/>
      <c r="R563" s="155"/>
      <c r="S563" s="155"/>
      <c r="T563" s="155">
        <v>49860643.980000004</v>
      </c>
      <c r="U563" s="155">
        <v>305852054.31999999</v>
      </c>
      <c r="V563" s="155">
        <v>116586308.31</v>
      </c>
      <c r="W563" s="155">
        <v>189265746.01000002</v>
      </c>
      <c r="X563" s="155">
        <v>516522420.16000003</v>
      </c>
      <c r="Y563" s="155">
        <v>479153444.26999998</v>
      </c>
      <c r="Z563" s="155">
        <v>20382561.5</v>
      </c>
      <c r="AA563" s="155">
        <v>6640553.8000000007</v>
      </c>
      <c r="AB563" s="148"/>
      <c r="AC563" s="149"/>
      <c r="AD563" s="149"/>
      <c r="AE563" s="149"/>
      <c r="AF563" s="149"/>
    </row>
    <row r="564" spans="1:32" ht="13.5" hidden="1" customHeight="1" outlineLevel="2" x14ac:dyDescent="0.15">
      <c r="A564" s="156">
        <v>512</v>
      </c>
      <c r="B564" s="157" t="s">
        <v>1278</v>
      </c>
      <c r="C564" s="146" t="s">
        <v>1313</v>
      </c>
      <c r="D564" s="157" t="s">
        <v>1314</v>
      </c>
      <c r="E564" s="157" t="s">
        <v>1315</v>
      </c>
      <c r="F564" s="157" t="s">
        <v>1316</v>
      </c>
      <c r="G564" s="147">
        <v>210447486.24000001</v>
      </c>
      <c r="H564" s="147">
        <v>87889536.480000004</v>
      </c>
      <c r="I564" s="147">
        <v>122557949.76000001</v>
      </c>
      <c r="J564" s="147"/>
      <c r="K564" s="147"/>
      <c r="L564" s="147"/>
      <c r="M564" s="147">
        <v>0</v>
      </c>
      <c r="N564" s="147">
        <v>122557949.76000001</v>
      </c>
      <c r="O564" s="147">
        <v>38412904.979999997</v>
      </c>
      <c r="P564" s="147">
        <v>16058047.07</v>
      </c>
      <c r="Q564" s="147"/>
      <c r="R564" s="147"/>
      <c r="S564" s="147"/>
      <c r="T564" s="147">
        <v>22354857.91</v>
      </c>
      <c r="U564" s="147">
        <v>888236674.19000006</v>
      </c>
      <c r="V564" s="147">
        <v>348391770.44999999</v>
      </c>
      <c r="W564" s="147">
        <v>539844903.74000001</v>
      </c>
      <c r="X564" s="147">
        <v>684757711.40999997</v>
      </c>
      <c r="Y564" s="147">
        <v>675079399.49000001</v>
      </c>
      <c r="Z564" s="147">
        <v>2000000</v>
      </c>
      <c r="AA564" s="147">
        <v>6516215.9199999999</v>
      </c>
      <c r="AB564" s="148"/>
      <c r="AC564" s="149"/>
      <c r="AD564" s="149"/>
      <c r="AE564" s="149"/>
      <c r="AF564" s="149"/>
    </row>
    <row r="565" spans="1:32" ht="13.5" hidden="1" customHeight="1" outlineLevel="2" x14ac:dyDescent="0.15">
      <c r="A565" s="145">
        <v>513</v>
      </c>
      <c r="B565" s="146" t="s">
        <v>1278</v>
      </c>
      <c r="C565" s="146" t="s">
        <v>1313</v>
      </c>
      <c r="D565" s="146" t="s">
        <v>1314</v>
      </c>
      <c r="E565" s="146" t="s">
        <v>1317</v>
      </c>
      <c r="F565" s="146" t="s">
        <v>1318</v>
      </c>
      <c r="G565" s="147">
        <v>62255319.409999996</v>
      </c>
      <c r="H565" s="147">
        <v>20348651.329999998</v>
      </c>
      <c r="I565" s="147">
        <v>41906668.079999998</v>
      </c>
      <c r="J565" s="147"/>
      <c r="K565" s="147"/>
      <c r="L565" s="147"/>
      <c r="M565" s="147">
        <v>2968800</v>
      </c>
      <c r="N565" s="147">
        <v>38937868.079999998</v>
      </c>
      <c r="O565" s="147">
        <v>11363441.359999999</v>
      </c>
      <c r="P565" s="147">
        <v>3715786.87</v>
      </c>
      <c r="Q565" s="147"/>
      <c r="R565" s="147"/>
      <c r="S565" s="147"/>
      <c r="T565" s="147">
        <v>7647654.4900000002</v>
      </c>
      <c r="U565" s="147">
        <v>21379198.670000002</v>
      </c>
      <c r="V565" s="147">
        <v>6874669.7999999998</v>
      </c>
      <c r="W565" s="147">
        <v>14504528.869999999</v>
      </c>
      <c r="X565" s="147">
        <v>64058851.439999998</v>
      </c>
      <c r="Y565" s="147">
        <v>53063873.299999997</v>
      </c>
      <c r="Z565" s="147">
        <v>3268800</v>
      </c>
      <c r="AA565" s="147">
        <v>979492.31</v>
      </c>
      <c r="AB565" s="148"/>
      <c r="AC565" s="149"/>
      <c r="AD565" s="149"/>
      <c r="AE565" s="149"/>
      <c r="AF565" s="149"/>
    </row>
    <row r="566" spans="1:32" ht="13.5" hidden="1" customHeight="1" outlineLevel="2" x14ac:dyDescent="0.15">
      <c r="A566" s="145">
        <v>514</v>
      </c>
      <c r="B566" s="146" t="s">
        <v>1278</v>
      </c>
      <c r="C566" s="146" t="s">
        <v>1313</v>
      </c>
      <c r="D566" s="146" t="s">
        <v>1314</v>
      </c>
      <c r="E566" s="146" t="s">
        <v>1319</v>
      </c>
      <c r="F566" s="146" t="s">
        <v>1320</v>
      </c>
      <c r="G566" s="147">
        <v>60731597.859999999</v>
      </c>
      <c r="H566" s="147">
        <v>23821234.43</v>
      </c>
      <c r="I566" s="147">
        <v>36910363.43</v>
      </c>
      <c r="J566" s="147"/>
      <c r="K566" s="147"/>
      <c r="L566" s="147"/>
      <c r="M566" s="147">
        <v>2976600</v>
      </c>
      <c r="N566" s="147">
        <v>33933763.43</v>
      </c>
      <c r="O566" s="147">
        <v>11085317.01</v>
      </c>
      <c r="P566" s="147">
        <v>4349030.78</v>
      </c>
      <c r="Q566" s="147"/>
      <c r="R566" s="147"/>
      <c r="S566" s="147"/>
      <c r="T566" s="147">
        <v>6736286.2300000004</v>
      </c>
      <c r="U566" s="147">
        <v>19895955.280000001</v>
      </c>
      <c r="V566" s="147">
        <v>7624226.79</v>
      </c>
      <c r="W566" s="147">
        <v>12271728.49</v>
      </c>
      <c r="X566" s="147">
        <v>55918378.149999999</v>
      </c>
      <c r="Y566" s="147">
        <v>50812503.729999997</v>
      </c>
      <c r="Z566" s="147">
        <v>2976600</v>
      </c>
      <c r="AA566" s="147">
        <v>826366.76</v>
      </c>
      <c r="AB566" s="148"/>
      <c r="AC566" s="149"/>
      <c r="AD566" s="149"/>
      <c r="AE566" s="149"/>
      <c r="AF566" s="149"/>
    </row>
    <row r="567" spans="1:32" ht="13.5" hidden="1" customHeight="1" outlineLevel="2" x14ac:dyDescent="0.15">
      <c r="A567" s="145">
        <v>515</v>
      </c>
      <c r="B567" s="146" t="s">
        <v>1278</v>
      </c>
      <c r="C567" s="146" t="s">
        <v>1313</v>
      </c>
      <c r="D567" s="146" t="s">
        <v>1314</v>
      </c>
      <c r="E567" s="146" t="s">
        <v>1321</v>
      </c>
      <c r="F567" s="146" t="s">
        <v>1322</v>
      </c>
      <c r="G567" s="147">
        <v>88915164.890000001</v>
      </c>
      <c r="H567" s="147">
        <v>35561990.289999999</v>
      </c>
      <c r="I567" s="147">
        <v>53353174.600000001</v>
      </c>
      <c r="J567" s="147"/>
      <c r="K567" s="147"/>
      <c r="L567" s="147"/>
      <c r="M567" s="147">
        <v>3691800</v>
      </c>
      <c r="N567" s="147">
        <v>49661374.600000001</v>
      </c>
      <c r="O567" s="147">
        <v>16229653.49</v>
      </c>
      <c r="P567" s="147">
        <v>6490106.3200000003</v>
      </c>
      <c r="Q567" s="147"/>
      <c r="R567" s="147"/>
      <c r="S567" s="147"/>
      <c r="T567" s="147">
        <v>9739547.1699999999</v>
      </c>
      <c r="U567" s="147">
        <v>114170211.28</v>
      </c>
      <c r="V567" s="147">
        <v>44137894.390000001</v>
      </c>
      <c r="W567" s="147">
        <v>70032316.890000001</v>
      </c>
      <c r="X567" s="147">
        <v>133125038.66</v>
      </c>
      <c r="Y567" s="147">
        <v>115826590.02</v>
      </c>
      <c r="Z567" s="147">
        <v>6000400</v>
      </c>
      <c r="AA567" s="147">
        <v>2596238.2599999998</v>
      </c>
      <c r="AB567" s="148"/>
      <c r="AC567" s="149"/>
      <c r="AD567" s="149"/>
      <c r="AE567" s="149"/>
      <c r="AF567" s="149"/>
    </row>
    <row r="568" spans="1:32" ht="13.5" hidden="1" customHeight="1" outlineLevel="2" x14ac:dyDescent="0.15">
      <c r="A568" s="145">
        <v>516</v>
      </c>
      <c r="B568" s="146" t="s">
        <v>1278</v>
      </c>
      <c r="C568" s="146" t="s">
        <v>1313</v>
      </c>
      <c r="D568" s="146" t="s">
        <v>1314</v>
      </c>
      <c r="E568" s="146" t="s">
        <v>1323</v>
      </c>
      <c r="F568" s="146" t="s">
        <v>1324</v>
      </c>
      <c r="G568" s="147">
        <v>11166456.869999999</v>
      </c>
      <c r="H568" s="147">
        <v>3975768.34</v>
      </c>
      <c r="I568" s="147">
        <v>7190688.5300000003</v>
      </c>
      <c r="J568" s="147"/>
      <c r="K568" s="147"/>
      <c r="L568" s="147"/>
      <c r="M568" s="147">
        <v>84600</v>
      </c>
      <c r="N568" s="147">
        <v>7106088.5300000003</v>
      </c>
      <c r="O568" s="147">
        <v>2028963.23</v>
      </c>
      <c r="P568" s="147">
        <v>722214.76</v>
      </c>
      <c r="Q568" s="147"/>
      <c r="R568" s="147"/>
      <c r="S568" s="147"/>
      <c r="T568" s="147">
        <v>1306748.47</v>
      </c>
      <c r="U568" s="147">
        <v>3602610.59</v>
      </c>
      <c r="V568" s="147">
        <v>1280615.8999999999</v>
      </c>
      <c r="W568" s="147">
        <v>2321994.69</v>
      </c>
      <c r="X568" s="147">
        <v>10819431.689999999</v>
      </c>
      <c r="Y568" s="147">
        <v>10819431.689999999</v>
      </c>
      <c r="Z568" s="147">
        <v>192960</v>
      </c>
      <c r="AA568" s="147">
        <v>176244.14</v>
      </c>
      <c r="AB568" s="148"/>
      <c r="AC568" s="149"/>
      <c r="AD568" s="149"/>
      <c r="AE568" s="149"/>
      <c r="AF568" s="149"/>
    </row>
    <row r="569" spans="1:32" ht="13.5" hidden="1" customHeight="1" outlineLevel="2" x14ac:dyDescent="0.15">
      <c r="A569" s="145">
        <v>517</v>
      </c>
      <c r="B569" s="146" t="s">
        <v>1278</v>
      </c>
      <c r="C569" s="146" t="s">
        <v>1313</v>
      </c>
      <c r="D569" s="146" t="s">
        <v>1314</v>
      </c>
      <c r="E569" s="146" t="s">
        <v>1325</v>
      </c>
      <c r="F569" s="146" t="s">
        <v>1326</v>
      </c>
      <c r="G569" s="147">
        <v>48791201.68</v>
      </c>
      <c r="H569" s="147">
        <v>16220794.33</v>
      </c>
      <c r="I569" s="147">
        <v>32570407.350000001</v>
      </c>
      <c r="J569" s="147"/>
      <c r="K569" s="147"/>
      <c r="L569" s="147"/>
      <c r="M569" s="147">
        <v>2653200</v>
      </c>
      <c r="N569" s="147">
        <v>29917207.350000001</v>
      </c>
      <c r="O569" s="147">
        <v>8905840.7300000004</v>
      </c>
      <c r="P569" s="147">
        <v>2960614.27</v>
      </c>
      <c r="Q569" s="147"/>
      <c r="R569" s="147"/>
      <c r="S569" s="147"/>
      <c r="T569" s="147">
        <v>5945226.46</v>
      </c>
      <c r="U569" s="147">
        <v>19529292.969999999</v>
      </c>
      <c r="V569" s="147">
        <v>6363149.4000000004</v>
      </c>
      <c r="W569" s="147">
        <v>13166143.57</v>
      </c>
      <c r="X569" s="147">
        <v>51681777.380000003</v>
      </c>
      <c r="Y569" s="147">
        <v>43442237.090000004</v>
      </c>
      <c r="Z569" s="147">
        <v>2952048.86</v>
      </c>
      <c r="AA569" s="147">
        <v>709299.22</v>
      </c>
      <c r="AB569" s="148"/>
      <c r="AC569" s="149"/>
      <c r="AD569" s="149"/>
      <c r="AE569" s="149"/>
      <c r="AF569" s="149"/>
    </row>
    <row r="570" spans="1:32" ht="13.5" hidden="1" customHeight="1" outlineLevel="2" x14ac:dyDescent="0.15">
      <c r="A570" s="145">
        <v>518</v>
      </c>
      <c r="B570" s="146" t="s">
        <v>1278</v>
      </c>
      <c r="C570" s="146" t="s">
        <v>1313</v>
      </c>
      <c r="D570" s="146" t="s">
        <v>1314</v>
      </c>
      <c r="E570" s="146" t="s">
        <v>1327</v>
      </c>
      <c r="F570" s="146" t="s">
        <v>1328</v>
      </c>
      <c r="G570" s="147">
        <v>94491439.849999994</v>
      </c>
      <c r="H570" s="147">
        <v>36536633.350000001</v>
      </c>
      <c r="I570" s="147">
        <v>57954806.5</v>
      </c>
      <c r="J570" s="147"/>
      <c r="K570" s="147"/>
      <c r="L570" s="147"/>
      <c r="M570" s="147">
        <v>4290400</v>
      </c>
      <c r="N570" s="147">
        <v>53664406.5</v>
      </c>
      <c r="O570" s="147">
        <v>17247488.989999998</v>
      </c>
      <c r="P570" s="147">
        <v>6670614.3600000003</v>
      </c>
      <c r="Q570" s="147"/>
      <c r="R570" s="147"/>
      <c r="S570" s="147"/>
      <c r="T570" s="147">
        <v>10576874.630000001</v>
      </c>
      <c r="U570" s="147">
        <v>49375234.280000001</v>
      </c>
      <c r="V570" s="147">
        <v>18729747.289999999</v>
      </c>
      <c r="W570" s="147">
        <v>30645486.989999998</v>
      </c>
      <c r="X570" s="147">
        <v>99177168.120000005</v>
      </c>
      <c r="Y570" s="147">
        <v>94298119.930000007</v>
      </c>
      <c r="Z570" s="147">
        <v>4790400</v>
      </c>
      <c r="AA570" s="147">
        <v>1856476.84</v>
      </c>
      <c r="AB570" s="148"/>
      <c r="AC570" s="149"/>
      <c r="AD570" s="149"/>
      <c r="AE570" s="149"/>
      <c r="AF570" s="149"/>
    </row>
    <row r="571" spans="1:32" ht="13.5" hidden="1" customHeight="1" outlineLevel="2" x14ac:dyDescent="0.15">
      <c r="A571" s="145">
        <v>519</v>
      </c>
      <c r="B571" s="146" t="s">
        <v>1278</v>
      </c>
      <c r="C571" s="146" t="s">
        <v>1313</v>
      </c>
      <c r="D571" s="146" t="s">
        <v>1314</v>
      </c>
      <c r="E571" s="146" t="s">
        <v>1329</v>
      </c>
      <c r="F571" s="146" t="s">
        <v>1330</v>
      </c>
      <c r="G571" s="147">
        <v>35753837.530000001</v>
      </c>
      <c r="H571" s="147">
        <v>12677484.57</v>
      </c>
      <c r="I571" s="147">
        <v>23076352.960000001</v>
      </c>
      <c r="J571" s="147"/>
      <c r="K571" s="147"/>
      <c r="L571" s="147"/>
      <c r="M571" s="147">
        <v>1609400</v>
      </c>
      <c r="N571" s="147">
        <v>21466952.960000001</v>
      </c>
      <c r="O571" s="147">
        <v>6526135.2800000003</v>
      </c>
      <c r="P571" s="147">
        <v>2313203.6800000002</v>
      </c>
      <c r="Q571" s="147"/>
      <c r="R571" s="147"/>
      <c r="S571" s="147"/>
      <c r="T571" s="147">
        <v>4212931.5999999996</v>
      </c>
      <c r="U571" s="147">
        <v>10880227.4</v>
      </c>
      <c r="V571" s="147">
        <v>3815845.75</v>
      </c>
      <c r="W571" s="147">
        <v>7064381.6500000004</v>
      </c>
      <c r="X571" s="147">
        <v>34353666.210000001</v>
      </c>
      <c r="Y571" s="147">
        <v>29892014.600000001</v>
      </c>
      <c r="Z571" s="147">
        <v>1609400</v>
      </c>
      <c r="AA571" s="147">
        <v>535296.73</v>
      </c>
      <c r="AB571" s="148"/>
      <c r="AC571" s="149"/>
      <c r="AD571" s="149"/>
      <c r="AE571" s="149"/>
      <c r="AF571" s="149"/>
    </row>
    <row r="572" spans="1:32" ht="13.5" hidden="1" customHeight="1" outlineLevel="2" x14ac:dyDescent="0.15">
      <c r="A572" s="145">
        <v>520</v>
      </c>
      <c r="B572" s="146" t="s">
        <v>1278</v>
      </c>
      <c r="C572" s="146" t="s">
        <v>1313</v>
      </c>
      <c r="D572" s="146" t="s">
        <v>1314</v>
      </c>
      <c r="E572" s="146" t="s">
        <v>1331</v>
      </c>
      <c r="F572" s="146" t="s">
        <v>1332</v>
      </c>
      <c r="G572" s="147">
        <v>41237409.780000001</v>
      </c>
      <c r="H572" s="147">
        <v>11545419.890000001</v>
      </c>
      <c r="I572" s="147">
        <v>29691989.890000001</v>
      </c>
      <c r="J572" s="147"/>
      <c r="K572" s="147"/>
      <c r="L572" s="147"/>
      <c r="M572" s="147">
        <v>1869200</v>
      </c>
      <c r="N572" s="147">
        <v>27822789.890000001</v>
      </c>
      <c r="O572" s="147">
        <v>7527049.7699999996</v>
      </c>
      <c r="P572" s="147">
        <v>2107130.0299999998</v>
      </c>
      <c r="Q572" s="147"/>
      <c r="R572" s="147"/>
      <c r="S572" s="147"/>
      <c r="T572" s="147">
        <v>5419919.7400000002</v>
      </c>
      <c r="U572" s="147">
        <v>10454903.050000001</v>
      </c>
      <c r="V572" s="147">
        <v>2873960.08</v>
      </c>
      <c r="W572" s="147">
        <v>7580942.9699999997</v>
      </c>
      <c r="X572" s="147">
        <v>42692852.600000001</v>
      </c>
      <c r="Y572" s="147">
        <v>37897510.049999997</v>
      </c>
      <c r="Z572" s="147">
        <v>1869200</v>
      </c>
      <c r="AA572" s="147">
        <v>954341.62</v>
      </c>
      <c r="AB572" s="148"/>
      <c r="AC572" s="149"/>
      <c r="AD572" s="149"/>
      <c r="AE572" s="149"/>
      <c r="AF572" s="149"/>
    </row>
    <row r="573" spans="1:32" ht="13.5" hidden="1" customHeight="1" outlineLevel="2" x14ac:dyDescent="0.15">
      <c r="A573" s="145">
        <v>521</v>
      </c>
      <c r="B573" s="146" t="s">
        <v>1278</v>
      </c>
      <c r="C573" s="146" t="s">
        <v>1313</v>
      </c>
      <c r="D573" s="146" t="s">
        <v>1314</v>
      </c>
      <c r="E573" s="146" t="s">
        <v>1333</v>
      </c>
      <c r="F573" s="146" t="s">
        <v>1334</v>
      </c>
      <c r="G573" s="147">
        <v>48284167.719999999</v>
      </c>
      <c r="H573" s="147">
        <v>16502543.93</v>
      </c>
      <c r="I573" s="147">
        <v>31781623.789999999</v>
      </c>
      <c r="J573" s="147"/>
      <c r="K573" s="147"/>
      <c r="L573" s="147"/>
      <c r="M573" s="147">
        <v>2264700</v>
      </c>
      <c r="N573" s="147">
        <v>29516923.789999999</v>
      </c>
      <c r="O573" s="147">
        <v>8813292</v>
      </c>
      <c r="P573" s="147">
        <v>3012095.7</v>
      </c>
      <c r="Q573" s="147"/>
      <c r="R573" s="147"/>
      <c r="S573" s="147"/>
      <c r="T573" s="147">
        <v>5801196.2999999998</v>
      </c>
      <c r="U573" s="147">
        <v>15165617.220000001</v>
      </c>
      <c r="V573" s="147">
        <v>5093985.37</v>
      </c>
      <c r="W573" s="147">
        <v>10071631.85</v>
      </c>
      <c r="X573" s="147">
        <v>47654451.939999998</v>
      </c>
      <c r="Y573" s="147">
        <v>43219597.390000001</v>
      </c>
      <c r="Z573" s="147">
        <v>9984700</v>
      </c>
      <c r="AA573" s="147">
        <v>958343.51</v>
      </c>
      <c r="AB573" s="148"/>
      <c r="AC573" s="149"/>
      <c r="AD573" s="149"/>
      <c r="AE573" s="149"/>
      <c r="AF573" s="149"/>
    </row>
    <row r="574" spans="1:32" ht="13.5" hidden="1" customHeight="1" outlineLevel="2" x14ac:dyDescent="0.15">
      <c r="A574" s="145">
        <v>522</v>
      </c>
      <c r="B574" s="146" t="s">
        <v>1278</v>
      </c>
      <c r="C574" s="146" t="s">
        <v>1313</v>
      </c>
      <c r="D574" s="146" t="s">
        <v>1314</v>
      </c>
      <c r="E574" s="146" t="s">
        <v>1335</v>
      </c>
      <c r="F574" s="146" t="s">
        <v>1336</v>
      </c>
      <c r="G574" s="147">
        <v>54949720.630000003</v>
      </c>
      <c r="H574" s="147">
        <v>18598714.359999999</v>
      </c>
      <c r="I574" s="147">
        <v>36351006.270000003</v>
      </c>
      <c r="J574" s="147"/>
      <c r="K574" s="147"/>
      <c r="L574" s="147"/>
      <c r="M574" s="147">
        <v>1753700</v>
      </c>
      <c r="N574" s="147">
        <v>34597306.270000003</v>
      </c>
      <c r="O574" s="147">
        <v>10029953.01</v>
      </c>
      <c r="P574" s="147">
        <v>3394773.14</v>
      </c>
      <c r="Q574" s="147"/>
      <c r="R574" s="147"/>
      <c r="S574" s="147"/>
      <c r="T574" s="147">
        <v>6635179.8700000001</v>
      </c>
      <c r="U574" s="147">
        <v>21297558.109999999</v>
      </c>
      <c r="V574" s="147">
        <v>7021667.5</v>
      </c>
      <c r="W574" s="147">
        <v>14275890.609999999</v>
      </c>
      <c r="X574" s="147">
        <v>57262076.75</v>
      </c>
      <c r="Y574" s="147">
        <v>54153762.259999998</v>
      </c>
      <c r="Z574" s="147">
        <v>1753700</v>
      </c>
      <c r="AA574" s="147">
        <v>814467.56</v>
      </c>
      <c r="AB574" s="148"/>
      <c r="AC574" s="149"/>
      <c r="AD574" s="149"/>
      <c r="AE574" s="149"/>
      <c r="AF574" s="149"/>
    </row>
    <row r="575" spans="1:32" ht="13.5" hidden="1" customHeight="1" outlineLevel="2" x14ac:dyDescent="0.15">
      <c r="A575" s="145">
        <v>523</v>
      </c>
      <c r="B575" s="146" t="s">
        <v>1278</v>
      </c>
      <c r="C575" s="146" t="s">
        <v>1313</v>
      </c>
      <c r="D575" s="146" t="s">
        <v>1314</v>
      </c>
      <c r="E575" s="146" t="s">
        <v>1337</v>
      </c>
      <c r="F575" s="146" t="s">
        <v>1338</v>
      </c>
      <c r="G575" s="147">
        <v>90956694.870000005</v>
      </c>
      <c r="H575" s="147">
        <v>30824533.989999998</v>
      </c>
      <c r="I575" s="147">
        <v>60132160.880000003</v>
      </c>
      <c r="J575" s="147"/>
      <c r="K575" s="147"/>
      <c r="L575" s="147"/>
      <c r="M575" s="147">
        <v>4780600</v>
      </c>
      <c r="N575" s="147">
        <v>55351560.880000003</v>
      </c>
      <c r="O575" s="147">
        <v>16602293.24</v>
      </c>
      <c r="P575" s="147">
        <v>5628505.9500000002</v>
      </c>
      <c r="Q575" s="147"/>
      <c r="R575" s="147"/>
      <c r="S575" s="147"/>
      <c r="T575" s="147">
        <v>10973787.289999999</v>
      </c>
      <c r="U575" s="147">
        <v>49552062.700000003</v>
      </c>
      <c r="V575" s="147">
        <v>16446452.060000001</v>
      </c>
      <c r="W575" s="147">
        <v>33105610.640000001</v>
      </c>
      <c r="X575" s="147">
        <v>104211558.81</v>
      </c>
      <c r="Y575" s="147">
        <v>95892018.519999996</v>
      </c>
      <c r="Z575" s="147">
        <v>7136520</v>
      </c>
      <c r="AA575" s="147">
        <v>1805299.44</v>
      </c>
      <c r="AB575" s="148"/>
      <c r="AC575" s="149"/>
      <c r="AD575" s="149"/>
      <c r="AE575" s="149"/>
      <c r="AF575" s="149"/>
    </row>
    <row r="576" spans="1:32" ht="13.5" hidden="1" customHeight="1" outlineLevel="2" x14ac:dyDescent="0.15">
      <c r="A576" s="145">
        <v>524</v>
      </c>
      <c r="B576" s="146" t="s">
        <v>1278</v>
      </c>
      <c r="C576" s="146" t="s">
        <v>1313</v>
      </c>
      <c r="D576" s="146" t="s">
        <v>1314</v>
      </c>
      <c r="E576" s="146" t="s">
        <v>1339</v>
      </c>
      <c r="F576" s="146" t="s">
        <v>1340</v>
      </c>
      <c r="G576" s="147">
        <v>58141837.420000002</v>
      </c>
      <c r="H576" s="147">
        <v>18324527.190000001</v>
      </c>
      <c r="I576" s="147">
        <v>39817310.229999997</v>
      </c>
      <c r="J576" s="147"/>
      <c r="K576" s="147"/>
      <c r="L576" s="147"/>
      <c r="M576" s="147">
        <v>1899700</v>
      </c>
      <c r="N576" s="147">
        <v>37917610.229999997</v>
      </c>
      <c r="O576" s="147">
        <v>10612608.960000001</v>
      </c>
      <c r="P576" s="147">
        <v>3344699.24</v>
      </c>
      <c r="Q576" s="147"/>
      <c r="R576" s="147"/>
      <c r="S576" s="147"/>
      <c r="T576" s="147">
        <v>7267909.7199999997</v>
      </c>
      <c r="U576" s="147">
        <v>24195239.579999998</v>
      </c>
      <c r="V576" s="147">
        <v>7440427.5700000003</v>
      </c>
      <c r="W576" s="147">
        <v>16754812.01</v>
      </c>
      <c r="X576" s="147">
        <v>63840031.960000001</v>
      </c>
      <c r="Y576" s="147">
        <v>63063158.920000002</v>
      </c>
      <c r="Z576" s="147">
        <v>1899700</v>
      </c>
      <c r="AA576" s="147">
        <v>760266.17</v>
      </c>
      <c r="AB576" s="148"/>
      <c r="AC576" s="149"/>
      <c r="AD576" s="149"/>
      <c r="AE576" s="149"/>
      <c r="AF576" s="149"/>
    </row>
    <row r="577" spans="1:32" ht="13.5" hidden="1" customHeight="1" outlineLevel="2" x14ac:dyDescent="0.15">
      <c r="A577" s="145">
        <v>525</v>
      </c>
      <c r="B577" s="146" t="s">
        <v>1278</v>
      </c>
      <c r="C577" s="146" t="s">
        <v>1313</v>
      </c>
      <c r="D577" s="146" t="s">
        <v>1314</v>
      </c>
      <c r="E577" s="146" t="s">
        <v>1341</v>
      </c>
      <c r="F577" s="146" t="s">
        <v>1342</v>
      </c>
      <c r="G577" s="147">
        <v>92252420.150000006</v>
      </c>
      <c r="H577" s="147">
        <v>27919954.260000002</v>
      </c>
      <c r="I577" s="147">
        <v>64332465.890000001</v>
      </c>
      <c r="J577" s="147"/>
      <c r="K577" s="147"/>
      <c r="L577" s="147"/>
      <c r="M577" s="147">
        <v>3954700</v>
      </c>
      <c r="N577" s="147">
        <v>60377765.890000001</v>
      </c>
      <c r="O577" s="147">
        <v>16838801.510000002</v>
      </c>
      <c r="P577" s="147">
        <v>5094356.58</v>
      </c>
      <c r="Q577" s="147"/>
      <c r="R577" s="147"/>
      <c r="S577" s="147"/>
      <c r="T577" s="147">
        <v>11744444.93</v>
      </c>
      <c r="U577" s="147">
        <v>40340870.210000001</v>
      </c>
      <c r="V577" s="147">
        <v>11988839.16</v>
      </c>
      <c r="W577" s="147">
        <v>28352031.050000001</v>
      </c>
      <c r="X577" s="147">
        <v>104428941.87</v>
      </c>
      <c r="Y577" s="147">
        <v>100638305.91</v>
      </c>
      <c r="Z577" s="147">
        <v>3954700</v>
      </c>
      <c r="AA577" s="147">
        <v>1859586.8</v>
      </c>
      <c r="AB577" s="148"/>
      <c r="AC577" s="149"/>
      <c r="AD577" s="149"/>
      <c r="AE577" s="149"/>
      <c r="AF577" s="149"/>
    </row>
    <row r="578" spans="1:32" ht="13.5" hidden="1" customHeight="1" outlineLevel="2" x14ac:dyDescent="0.15">
      <c r="A578" s="145">
        <v>526</v>
      </c>
      <c r="B578" s="146" t="s">
        <v>1278</v>
      </c>
      <c r="C578" s="146" t="s">
        <v>1313</v>
      </c>
      <c r="D578" s="146" t="s">
        <v>1314</v>
      </c>
      <c r="E578" s="146" t="s">
        <v>1343</v>
      </c>
      <c r="F578" s="146" t="s">
        <v>1344</v>
      </c>
      <c r="G578" s="147">
        <v>32365498.609999999</v>
      </c>
      <c r="H578" s="147">
        <v>10979243.720000001</v>
      </c>
      <c r="I578" s="147">
        <v>21386254.890000001</v>
      </c>
      <c r="J578" s="147"/>
      <c r="K578" s="147"/>
      <c r="L578" s="147"/>
      <c r="M578" s="147">
        <v>1434400</v>
      </c>
      <c r="N578" s="147">
        <v>19951854.890000001</v>
      </c>
      <c r="O578" s="147">
        <v>5907662.9699999997</v>
      </c>
      <c r="P578" s="147">
        <v>2004713.49</v>
      </c>
      <c r="Q578" s="147"/>
      <c r="R578" s="147"/>
      <c r="S578" s="147"/>
      <c r="T578" s="147">
        <v>3902949.48</v>
      </c>
      <c r="U578" s="147">
        <v>11842567.619999999</v>
      </c>
      <c r="V578" s="147">
        <v>3990754.79</v>
      </c>
      <c r="W578" s="147">
        <v>7851812.8300000001</v>
      </c>
      <c r="X578" s="147">
        <v>33141017.199999999</v>
      </c>
      <c r="Y578" s="147">
        <v>29779806.800000001</v>
      </c>
      <c r="Z578" s="147">
        <v>1434400</v>
      </c>
      <c r="AA578" s="147">
        <v>677512.02</v>
      </c>
      <c r="AB578" s="148"/>
      <c r="AC578" s="149"/>
      <c r="AD578" s="149"/>
      <c r="AE578" s="149"/>
      <c r="AF578" s="149"/>
    </row>
    <row r="579" spans="1:32" ht="13.5" hidden="1" customHeight="1" outlineLevel="2" x14ac:dyDescent="0.15">
      <c r="A579" s="145">
        <v>527</v>
      </c>
      <c r="B579" s="146" t="s">
        <v>1278</v>
      </c>
      <c r="C579" s="146" t="s">
        <v>1313</v>
      </c>
      <c r="D579" s="146" t="s">
        <v>1314</v>
      </c>
      <c r="E579" s="146" t="s">
        <v>1345</v>
      </c>
      <c r="F579" s="146" t="s">
        <v>1346</v>
      </c>
      <c r="G579" s="147">
        <v>30855889.5</v>
      </c>
      <c r="H579" s="147">
        <v>12989431.83</v>
      </c>
      <c r="I579" s="147">
        <v>17866457.670000002</v>
      </c>
      <c r="J579" s="147"/>
      <c r="K579" s="147"/>
      <c r="L579" s="147"/>
      <c r="M579" s="147">
        <v>1417300</v>
      </c>
      <c r="N579" s="147">
        <v>16449157.67</v>
      </c>
      <c r="O579" s="147">
        <v>5632114.5599999996</v>
      </c>
      <c r="P579" s="147">
        <v>2371698.39</v>
      </c>
      <c r="Q579" s="147"/>
      <c r="R579" s="147"/>
      <c r="S579" s="147"/>
      <c r="T579" s="147">
        <v>3260416.17</v>
      </c>
      <c r="U579" s="147">
        <v>9446961.0800000001</v>
      </c>
      <c r="V579" s="147">
        <v>3905306.78</v>
      </c>
      <c r="W579" s="147">
        <v>5541654.2999999998</v>
      </c>
      <c r="X579" s="147">
        <v>26668528.140000001</v>
      </c>
      <c r="Y579" s="147">
        <v>24909655.239999998</v>
      </c>
      <c r="Z579" s="147">
        <v>1417300</v>
      </c>
      <c r="AA579" s="147">
        <v>393724.5</v>
      </c>
      <c r="AB579" s="148"/>
      <c r="AC579" s="149"/>
      <c r="AD579" s="149"/>
      <c r="AE579" s="149"/>
      <c r="AF579" s="149"/>
    </row>
    <row r="580" spans="1:32" ht="13.5" hidden="1" customHeight="1" outlineLevel="2" x14ac:dyDescent="0.15">
      <c r="A580" s="145">
        <v>528</v>
      </c>
      <c r="B580" s="146" t="s">
        <v>1278</v>
      </c>
      <c r="C580" s="146" t="s">
        <v>1313</v>
      </c>
      <c r="D580" s="146" t="s">
        <v>1314</v>
      </c>
      <c r="E580" s="146" t="s">
        <v>1347</v>
      </c>
      <c r="F580" s="146" t="s">
        <v>1348</v>
      </c>
      <c r="G580" s="147">
        <v>34130652.829999998</v>
      </c>
      <c r="H580" s="147">
        <v>11078059.09</v>
      </c>
      <c r="I580" s="147">
        <v>23052593.739999998</v>
      </c>
      <c r="J580" s="147"/>
      <c r="K580" s="147"/>
      <c r="L580" s="147"/>
      <c r="M580" s="147">
        <v>942700</v>
      </c>
      <c r="N580" s="147">
        <v>22109893.739999998</v>
      </c>
      <c r="O580" s="147">
        <v>6229855.9500000002</v>
      </c>
      <c r="P580" s="147">
        <v>2021331.79</v>
      </c>
      <c r="Q580" s="147"/>
      <c r="R580" s="147"/>
      <c r="S580" s="147"/>
      <c r="T580" s="147">
        <v>4208524.16</v>
      </c>
      <c r="U580" s="147">
        <v>12409019.5</v>
      </c>
      <c r="V580" s="147">
        <v>3972668.12</v>
      </c>
      <c r="W580" s="147">
        <v>8436351.3800000008</v>
      </c>
      <c r="X580" s="147">
        <v>35697469.280000001</v>
      </c>
      <c r="Y580" s="147">
        <v>32939445.239999998</v>
      </c>
      <c r="Z580" s="147">
        <v>1902700</v>
      </c>
      <c r="AA580" s="147">
        <v>458368.42</v>
      </c>
      <c r="AB580" s="148"/>
      <c r="AC580" s="149"/>
      <c r="AD580" s="149"/>
      <c r="AE580" s="149"/>
      <c r="AF580" s="149"/>
    </row>
    <row r="581" spans="1:32" ht="13.5" hidden="1" customHeight="1" outlineLevel="2" x14ac:dyDescent="0.15">
      <c r="A581" s="145">
        <v>529</v>
      </c>
      <c r="B581" s="146" t="s">
        <v>1278</v>
      </c>
      <c r="C581" s="146" t="s">
        <v>1313</v>
      </c>
      <c r="D581" s="146" t="s">
        <v>1314</v>
      </c>
      <c r="E581" s="146" t="s">
        <v>1349</v>
      </c>
      <c r="F581" s="146" t="s">
        <v>1350</v>
      </c>
      <c r="G581" s="147">
        <v>28883358.399999999</v>
      </c>
      <c r="H581" s="147">
        <v>9814788.8300000001</v>
      </c>
      <c r="I581" s="147">
        <v>19068569.57</v>
      </c>
      <c r="J581" s="147"/>
      <c r="K581" s="147"/>
      <c r="L581" s="147"/>
      <c r="M581" s="147">
        <v>1272600</v>
      </c>
      <c r="N581" s="147">
        <v>17795969.57</v>
      </c>
      <c r="O581" s="147">
        <v>5272069.16</v>
      </c>
      <c r="P581" s="147">
        <v>1791666.57</v>
      </c>
      <c r="Q581" s="147"/>
      <c r="R581" s="147"/>
      <c r="S581" s="147"/>
      <c r="T581" s="147">
        <v>3480402.59</v>
      </c>
      <c r="U581" s="147">
        <v>14352095.01</v>
      </c>
      <c r="V581" s="147">
        <v>4800747.5999999996</v>
      </c>
      <c r="W581" s="147">
        <v>9551347.4100000001</v>
      </c>
      <c r="X581" s="147">
        <v>32100319.57</v>
      </c>
      <c r="Y581" s="147">
        <v>27844293.32</v>
      </c>
      <c r="Z581" s="147">
        <v>1272600</v>
      </c>
      <c r="AA581" s="147">
        <v>423602.19</v>
      </c>
      <c r="AB581" s="148"/>
      <c r="AC581" s="149"/>
      <c r="AD581" s="149"/>
      <c r="AE581" s="149"/>
      <c r="AF581" s="149"/>
    </row>
    <row r="582" spans="1:32" ht="13.5" hidden="1" customHeight="1" outlineLevel="2" x14ac:dyDescent="0.15">
      <c r="A582" s="145">
        <v>530</v>
      </c>
      <c r="B582" s="146" t="s">
        <v>1278</v>
      </c>
      <c r="C582" s="146" t="s">
        <v>1313</v>
      </c>
      <c r="D582" s="146" t="s">
        <v>1314</v>
      </c>
      <c r="E582" s="146" t="s">
        <v>1351</v>
      </c>
      <c r="F582" s="146" t="s">
        <v>1352</v>
      </c>
      <c r="G582" s="147">
        <v>102769378.93000001</v>
      </c>
      <c r="H582" s="147">
        <v>30778080.039999999</v>
      </c>
      <c r="I582" s="147">
        <v>71991298.890000001</v>
      </c>
      <c r="J582" s="147"/>
      <c r="K582" s="147"/>
      <c r="L582" s="147"/>
      <c r="M582" s="147">
        <v>3328600</v>
      </c>
      <c r="N582" s="147">
        <v>68662698.890000001</v>
      </c>
      <c r="O582" s="147">
        <v>18752087.280000001</v>
      </c>
      <c r="P582" s="147">
        <v>5614311.6200000001</v>
      </c>
      <c r="Q582" s="147"/>
      <c r="R582" s="147"/>
      <c r="S582" s="147"/>
      <c r="T582" s="147">
        <v>13137775.66</v>
      </c>
      <c r="U582" s="147">
        <v>57204227.299999997</v>
      </c>
      <c r="V582" s="147">
        <v>16572812.34</v>
      </c>
      <c r="W582" s="147">
        <v>40631414.960000001</v>
      </c>
      <c r="X582" s="147">
        <v>125760489.51000001</v>
      </c>
      <c r="Y582" s="147">
        <v>125760489.51000001</v>
      </c>
      <c r="Z582" s="147">
        <v>3828600</v>
      </c>
      <c r="AA582" s="147">
        <v>2044832.89</v>
      </c>
      <c r="AB582" s="148"/>
      <c r="AC582" s="149"/>
      <c r="AD582" s="149"/>
      <c r="AE582" s="149"/>
      <c r="AF582" s="149"/>
    </row>
    <row r="583" spans="1:32" ht="13.5" hidden="1" customHeight="1" outlineLevel="2" x14ac:dyDescent="0.15">
      <c r="A583" s="145">
        <v>531</v>
      </c>
      <c r="B583" s="146" t="s">
        <v>1278</v>
      </c>
      <c r="C583" s="146" t="s">
        <v>1313</v>
      </c>
      <c r="D583" s="146" t="s">
        <v>1314</v>
      </c>
      <c r="E583" s="146" t="s">
        <v>1353</v>
      </c>
      <c r="F583" s="146" t="s">
        <v>1354</v>
      </c>
      <c r="G583" s="147">
        <v>27059388.239999998</v>
      </c>
      <c r="H583" s="147">
        <v>6802510.3799999999</v>
      </c>
      <c r="I583" s="147">
        <v>20256877.859999999</v>
      </c>
      <c r="J583" s="147"/>
      <c r="K583" s="147"/>
      <c r="L583" s="147"/>
      <c r="M583" s="147">
        <v>933600</v>
      </c>
      <c r="N583" s="147">
        <v>19323277.859999999</v>
      </c>
      <c r="O583" s="147">
        <v>4939140.53</v>
      </c>
      <c r="P583" s="147">
        <v>1241687.23</v>
      </c>
      <c r="Q583" s="147"/>
      <c r="R583" s="147"/>
      <c r="S583" s="147"/>
      <c r="T583" s="147">
        <v>3697453.3</v>
      </c>
      <c r="U583" s="147">
        <v>9045269.3200000003</v>
      </c>
      <c r="V583" s="147">
        <v>2251716.39</v>
      </c>
      <c r="W583" s="147">
        <v>6793552.9299999997</v>
      </c>
      <c r="X583" s="147">
        <v>30747884.09</v>
      </c>
      <c r="Y583" s="147">
        <v>25728529.120000001</v>
      </c>
      <c r="Z583" s="147">
        <v>1125120</v>
      </c>
      <c r="AA583" s="147">
        <v>258502.96</v>
      </c>
      <c r="AB583" s="148"/>
      <c r="AC583" s="149"/>
      <c r="AD583" s="149"/>
      <c r="AE583" s="149"/>
      <c r="AF583" s="149"/>
    </row>
    <row r="584" spans="1:32" ht="13.5" hidden="1" customHeight="1" outlineLevel="2" x14ac:dyDescent="0.15">
      <c r="A584" s="145">
        <v>532</v>
      </c>
      <c r="B584" s="146" t="s">
        <v>1278</v>
      </c>
      <c r="C584" s="146" t="s">
        <v>1313</v>
      </c>
      <c r="D584" s="146" t="s">
        <v>1314</v>
      </c>
      <c r="E584" s="146" t="s">
        <v>1355</v>
      </c>
      <c r="F584" s="146" t="s">
        <v>1356</v>
      </c>
      <c r="G584" s="147">
        <v>28558856.66</v>
      </c>
      <c r="H584" s="147">
        <v>8920051.8000000007</v>
      </c>
      <c r="I584" s="147">
        <v>19638804.859999999</v>
      </c>
      <c r="J584" s="147"/>
      <c r="K584" s="147"/>
      <c r="L584" s="147"/>
      <c r="M584" s="147">
        <v>910600</v>
      </c>
      <c r="N584" s="147">
        <v>18728204.859999999</v>
      </c>
      <c r="O584" s="147">
        <v>5212837.97</v>
      </c>
      <c r="P584" s="147">
        <v>1628414.76</v>
      </c>
      <c r="Q584" s="147"/>
      <c r="R584" s="147"/>
      <c r="S584" s="147"/>
      <c r="T584" s="147">
        <v>3584423.21</v>
      </c>
      <c r="U584" s="147">
        <v>7099656.5599999996</v>
      </c>
      <c r="V584" s="147">
        <v>2163592.44</v>
      </c>
      <c r="W584" s="147">
        <v>4936064.12</v>
      </c>
      <c r="X584" s="147">
        <v>28159292.190000001</v>
      </c>
      <c r="Y584" s="147">
        <v>24168543.140000001</v>
      </c>
      <c r="Z584" s="147">
        <v>910600</v>
      </c>
      <c r="AA584" s="147">
        <v>605543.74</v>
      </c>
      <c r="AB584" s="148"/>
      <c r="AC584" s="149"/>
      <c r="AD584" s="149"/>
      <c r="AE584" s="149"/>
      <c r="AF584" s="149"/>
    </row>
    <row r="585" spans="1:32" ht="13.5" hidden="1" customHeight="1" outlineLevel="1" x14ac:dyDescent="0.15">
      <c r="A585" s="151"/>
      <c r="B585" s="152"/>
      <c r="C585" s="153"/>
      <c r="D585" s="154" t="s">
        <v>1357</v>
      </c>
      <c r="E585" s="152"/>
      <c r="F585" s="152"/>
      <c r="G585" s="155">
        <v>1282997778.0700002</v>
      </c>
      <c r="H585" s="155">
        <v>452109952.43000001</v>
      </c>
      <c r="I585" s="155">
        <v>830887825.63999999</v>
      </c>
      <c r="J585" s="155"/>
      <c r="K585" s="155"/>
      <c r="L585" s="155"/>
      <c r="M585" s="155">
        <v>45037200</v>
      </c>
      <c r="N585" s="155">
        <v>785850625.63999999</v>
      </c>
      <c r="O585" s="155">
        <v>234169511.97999999</v>
      </c>
      <c r="P585" s="155">
        <v>82535002.600000024</v>
      </c>
      <c r="Q585" s="155"/>
      <c r="R585" s="155"/>
      <c r="S585" s="155"/>
      <c r="T585" s="155">
        <v>151634509.38000003</v>
      </c>
      <c r="U585" s="155">
        <v>1409475451.9199996</v>
      </c>
      <c r="V585" s="155">
        <v>525740849.96999997</v>
      </c>
      <c r="W585" s="155">
        <v>883734601.95000005</v>
      </c>
      <c r="X585" s="155">
        <v>1866256936.9699998</v>
      </c>
      <c r="Y585" s="155">
        <v>1759229285.2700002</v>
      </c>
      <c r="Z585" s="155">
        <v>62280448.859999999</v>
      </c>
      <c r="AA585" s="155">
        <v>26210022.000000007</v>
      </c>
      <c r="AB585" s="148"/>
      <c r="AC585" s="149"/>
      <c r="AD585" s="149"/>
      <c r="AE585" s="149"/>
      <c r="AF585" s="149"/>
    </row>
    <row r="586" spans="1:32" ht="13.5" hidden="1" customHeight="1" outlineLevel="2" x14ac:dyDescent="0.15">
      <c r="A586" s="156">
        <v>533</v>
      </c>
      <c r="B586" s="157" t="s">
        <v>1278</v>
      </c>
      <c r="C586" s="146" t="s">
        <v>1358</v>
      </c>
      <c r="D586" s="157" t="s">
        <v>1359</v>
      </c>
      <c r="E586" s="157" t="s">
        <v>1360</v>
      </c>
      <c r="F586" s="157" t="s">
        <v>1361</v>
      </c>
      <c r="G586" s="147">
        <v>102644149.98999999</v>
      </c>
      <c r="H586" s="147">
        <v>47624857.25</v>
      </c>
      <c r="I586" s="147">
        <v>55019292.740000002</v>
      </c>
      <c r="J586" s="147"/>
      <c r="K586" s="147"/>
      <c r="L586" s="147"/>
      <c r="M586" s="147">
        <v>4000000</v>
      </c>
      <c r="N586" s="147">
        <v>51019292.740000002</v>
      </c>
      <c r="O586" s="147">
        <v>18228861.440000001</v>
      </c>
      <c r="P586" s="147">
        <v>8463453.5500000007</v>
      </c>
      <c r="Q586" s="147"/>
      <c r="R586" s="147"/>
      <c r="S586" s="147"/>
      <c r="T586" s="147">
        <v>9765407.8900000006</v>
      </c>
      <c r="U586" s="147">
        <v>361371886.49000001</v>
      </c>
      <c r="V586" s="147">
        <v>148837925.19999999</v>
      </c>
      <c r="W586" s="147">
        <v>212533961.28999999</v>
      </c>
      <c r="X586" s="147">
        <v>277318661.92000002</v>
      </c>
      <c r="Y586" s="147">
        <v>277318661.92000002</v>
      </c>
      <c r="Z586" s="147">
        <v>4000000</v>
      </c>
      <c r="AA586" s="147">
        <v>2336173.7200000002</v>
      </c>
      <c r="AB586" s="148"/>
      <c r="AC586" s="149"/>
      <c r="AD586" s="149"/>
      <c r="AE586" s="149"/>
      <c r="AF586" s="149"/>
    </row>
    <row r="587" spans="1:32" ht="13.5" hidden="1" customHeight="1" outlineLevel="2" x14ac:dyDescent="0.15">
      <c r="A587" s="145">
        <v>534</v>
      </c>
      <c r="B587" s="146" t="s">
        <v>1278</v>
      </c>
      <c r="C587" s="146" t="s">
        <v>1358</v>
      </c>
      <c r="D587" s="146" t="s">
        <v>1359</v>
      </c>
      <c r="E587" s="146" t="s">
        <v>1362</v>
      </c>
      <c r="F587" s="146" t="s">
        <v>1363</v>
      </c>
      <c r="G587" s="147">
        <v>32349317.460000001</v>
      </c>
      <c r="H587" s="147">
        <v>10799296.1</v>
      </c>
      <c r="I587" s="147">
        <v>21550021.359999999</v>
      </c>
      <c r="J587" s="147"/>
      <c r="K587" s="147"/>
      <c r="L587" s="147"/>
      <c r="M587" s="147">
        <v>5663201.9500000002</v>
      </c>
      <c r="N587" s="147">
        <v>15886819.41</v>
      </c>
      <c r="O587" s="147">
        <v>5741539.2300000004</v>
      </c>
      <c r="P587" s="147">
        <v>1916621.34</v>
      </c>
      <c r="Q587" s="147"/>
      <c r="R587" s="147"/>
      <c r="S587" s="147"/>
      <c r="T587" s="147">
        <v>3824917.89</v>
      </c>
      <c r="U587" s="147">
        <v>11928270.970000001</v>
      </c>
      <c r="V587" s="147">
        <v>3921420.56</v>
      </c>
      <c r="W587" s="147">
        <v>8006850.4100000001</v>
      </c>
      <c r="X587" s="147">
        <v>33381789.66</v>
      </c>
      <c r="Y587" s="147">
        <v>30181502.16</v>
      </c>
      <c r="Z587" s="147">
        <v>0</v>
      </c>
      <c r="AA587" s="147">
        <v>435988.58</v>
      </c>
      <c r="AB587" s="148"/>
      <c r="AC587" s="149"/>
      <c r="AD587" s="149"/>
      <c r="AE587" s="149"/>
      <c r="AF587" s="149"/>
    </row>
    <row r="588" spans="1:32" ht="13.5" hidden="1" customHeight="1" outlineLevel="2" x14ac:dyDescent="0.15">
      <c r="A588" s="145">
        <v>535</v>
      </c>
      <c r="B588" s="146" t="s">
        <v>1278</v>
      </c>
      <c r="C588" s="146" t="s">
        <v>1358</v>
      </c>
      <c r="D588" s="146" t="s">
        <v>1359</v>
      </c>
      <c r="E588" s="146" t="s">
        <v>1364</v>
      </c>
      <c r="F588" s="146" t="s">
        <v>1365</v>
      </c>
      <c r="G588" s="147">
        <v>63457758.68</v>
      </c>
      <c r="H588" s="147">
        <v>22656379.559999999</v>
      </c>
      <c r="I588" s="147">
        <v>40801379.119999997</v>
      </c>
      <c r="J588" s="147"/>
      <c r="K588" s="147"/>
      <c r="L588" s="147"/>
      <c r="M588" s="147">
        <v>10113022.5</v>
      </c>
      <c r="N588" s="147">
        <v>30688356.620000001</v>
      </c>
      <c r="O588" s="147">
        <v>11271876.800000001</v>
      </c>
      <c r="P588" s="147">
        <v>4023260.06</v>
      </c>
      <c r="Q588" s="147"/>
      <c r="R588" s="147"/>
      <c r="S588" s="147"/>
      <c r="T588" s="147">
        <v>7248616.7400000002</v>
      </c>
      <c r="U588" s="147">
        <v>24253127.920000002</v>
      </c>
      <c r="V588" s="147">
        <v>8550308.3800000008</v>
      </c>
      <c r="W588" s="147">
        <v>15702819.539999999</v>
      </c>
      <c r="X588" s="147">
        <v>63752815.399999999</v>
      </c>
      <c r="Y588" s="147">
        <v>63752815.399999999</v>
      </c>
      <c r="Z588" s="147">
        <v>0</v>
      </c>
      <c r="AA588" s="147">
        <v>1124305.1100000001</v>
      </c>
      <c r="AB588" s="148"/>
      <c r="AC588" s="149"/>
      <c r="AD588" s="149"/>
      <c r="AE588" s="149"/>
      <c r="AF588" s="149"/>
    </row>
    <row r="589" spans="1:32" ht="13.5" hidden="1" customHeight="1" outlineLevel="2" x14ac:dyDescent="0.15">
      <c r="A589" s="145">
        <v>536</v>
      </c>
      <c r="B589" s="146" t="s">
        <v>1278</v>
      </c>
      <c r="C589" s="146" t="s">
        <v>1358</v>
      </c>
      <c r="D589" s="146" t="s">
        <v>1359</v>
      </c>
      <c r="E589" s="146" t="s">
        <v>1366</v>
      </c>
      <c r="F589" s="146" t="s">
        <v>1367</v>
      </c>
      <c r="G589" s="147">
        <v>47358109.789999999</v>
      </c>
      <c r="H589" s="147">
        <v>11962758.550000001</v>
      </c>
      <c r="I589" s="147">
        <v>35395351.240000002</v>
      </c>
      <c r="J589" s="147"/>
      <c r="K589" s="147"/>
      <c r="L589" s="147"/>
      <c r="M589" s="147">
        <v>7802942</v>
      </c>
      <c r="N589" s="147">
        <v>27592409.239999998</v>
      </c>
      <c r="O589" s="147">
        <v>8405384.3100000005</v>
      </c>
      <c r="P589" s="147">
        <v>2122674.35</v>
      </c>
      <c r="Q589" s="147"/>
      <c r="R589" s="147"/>
      <c r="S589" s="147"/>
      <c r="T589" s="147">
        <v>6282709.96</v>
      </c>
      <c r="U589" s="147">
        <v>21254314.129999999</v>
      </c>
      <c r="V589" s="147">
        <v>5246756.0999999996</v>
      </c>
      <c r="W589" s="147">
        <v>16007558.029999999</v>
      </c>
      <c r="X589" s="147">
        <v>57685619.229999997</v>
      </c>
      <c r="Y589" s="147">
        <v>52169837.909999996</v>
      </c>
      <c r="Z589" s="147">
        <v>0</v>
      </c>
      <c r="AA589" s="147">
        <v>723978.96</v>
      </c>
      <c r="AB589" s="148"/>
      <c r="AC589" s="149"/>
      <c r="AD589" s="149"/>
      <c r="AE589" s="149"/>
      <c r="AF589" s="149"/>
    </row>
    <row r="590" spans="1:32" ht="13.5" hidden="1" customHeight="1" outlineLevel="2" x14ac:dyDescent="0.15">
      <c r="A590" s="145">
        <v>537</v>
      </c>
      <c r="B590" s="146" t="s">
        <v>1278</v>
      </c>
      <c r="C590" s="146" t="s">
        <v>1358</v>
      </c>
      <c r="D590" s="146" t="s">
        <v>1359</v>
      </c>
      <c r="E590" s="146" t="s">
        <v>1368</v>
      </c>
      <c r="F590" s="146" t="s">
        <v>1369</v>
      </c>
      <c r="G590" s="147">
        <v>21336113.18</v>
      </c>
      <c r="H590" s="147">
        <v>7868469.8799999999</v>
      </c>
      <c r="I590" s="147">
        <v>13467643.300000001</v>
      </c>
      <c r="J590" s="147"/>
      <c r="K590" s="147"/>
      <c r="L590" s="147"/>
      <c r="M590" s="147">
        <v>3895906.84</v>
      </c>
      <c r="N590" s="147">
        <v>9571736.4600000009</v>
      </c>
      <c r="O590" s="147">
        <v>3806693.19</v>
      </c>
      <c r="P590" s="147">
        <v>1404377.48</v>
      </c>
      <c r="Q590" s="147"/>
      <c r="R590" s="147"/>
      <c r="S590" s="147"/>
      <c r="T590" s="147">
        <v>2402315.71</v>
      </c>
      <c r="U590" s="147">
        <v>10774501.199999999</v>
      </c>
      <c r="V590" s="147">
        <v>3913795.64</v>
      </c>
      <c r="W590" s="147">
        <v>6860705.5599999996</v>
      </c>
      <c r="X590" s="147">
        <v>22730664.57</v>
      </c>
      <c r="Y590" s="147">
        <v>22730664.57</v>
      </c>
      <c r="Z590" s="147">
        <v>5100000</v>
      </c>
      <c r="AA590" s="147">
        <v>212086.44</v>
      </c>
      <c r="AB590" s="148"/>
      <c r="AC590" s="149"/>
      <c r="AD590" s="149"/>
      <c r="AE590" s="149"/>
      <c r="AF590" s="149"/>
    </row>
    <row r="591" spans="1:32" ht="13.5" hidden="1" customHeight="1" outlineLevel="2" x14ac:dyDescent="0.15">
      <c r="A591" s="145">
        <v>538</v>
      </c>
      <c r="B591" s="146" t="s">
        <v>1278</v>
      </c>
      <c r="C591" s="146" t="s">
        <v>1358</v>
      </c>
      <c r="D591" s="146" t="s">
        <v>1359</v>
      </c>
      <c r="E591" s="146" t="s">
        <v>1370</v>
      </c>
      <c r="F591" s="146" t="s">
        <v>1371</v>
      </c>
      <c r="G591" s="147">
        <v>28175905.66</v>
      </c>
      <c r="H591" s="147">
        <v>12102824.890000001</v>
      </c>
      <c r="I591" s="147">
        <v>16073080.77</v>
      </c>
      <c r="J591" s="147"/>
      <c r="K591" s="147"/>
      <c r="L591" s="147"/>
      <c r="M591" s="147">
        <v>3556845.1</v>
      </c>
      <c r="N591" s="147">
        <v>12516235.67</v>
      </c>
      <c r="O591" s="147">
        <v>5000818.58</v>
      </c>
      <c r="P591" s="147">
        <v>2147985.44</v>
      </c>
      <c r="Q591" s="147"/>
      <c r="R591" s="147"/>
      <c r="S591" s="147"/>
      <c r="T591" s="147">
        <v>2852833.14</v>
      </c>
      <c r="U591" s="147">
        <v>9743483.7300000004</v>
      </c>
      <c r="V591" s="147">
        <v>4092361.67</v>
      </c>
      <c r="W591" s="147">
        <v>5651122.0599999996</v>
      </c>
      <c r="X591" s="147">
        <v>24577035.969999999</v>
      </c>
      <c r="Y591" s="147">
        <v>24315909.210000001</v>
      </c>
      <c r="Z591" s="147">
        <v>2000000</v>
      </c>
      <c r="AA591" s="147">
        <v>424481.56</v>
      </c>
      <c r="AB591" s="148"/>
      <c r="AC591" s="149"/>
      <c r="AD591" s="149"/>
      <c r="AE591" s="149"/>
      <c r="AF591" s="149"/>
    </row>
    <row r="592" spans="1:32" ht="13.5" hidden="1" customHeight="1" outlineLevel="2" x14ac:dyDescent="0.15">
      <c r="A592" s="145">
        <v>539</v>
      </c>
      <c r="B592" s="146" t="s">
        <v>1278</v>
      </c>
      <c r="C592" s="146" t="s">
        <v>1358</v>
      </c>
      <c r="D592" s="146" t="s">
        <v>1359</v>
      </c>
      <c r="E592" s="146" t="s">
        <v>1372</v>
      </c>
      <c r="F592" s="146" t="s">
        <v>1373</v>
      </c>
      <c r="G592" s="147">
        <v>33124485.859999999</v>
      </c>
      <c r="H592" s="147">
        <v>13717188.27</v>
      </c>
      <c r="I592" s="147">
        <v>19407297.59</v>
      </c>
      <c r="J592" s="147"/>
      <c r="K592" s="147"/>
      <c r="L592" s="147"/>
      <c r="M592" s="147">
        <v>4611453.0999999996</v>
      </c>
      <c r="N592" s="147">
        <v>14795844.49</v>
      </c>
      <c r="O592" s="147">
        <v>5882320.29</v>
      </c>
      <c r="P592" s="147">
        <v>2436707</v>
      </c>
      <c r="Q592" s="147"/>
      <c r="R592" s="147"/>
      <c r="S592" s="147"/>
      <c r="T592" s="147">
        <v>3445613.29</v>
      </c>
      <c r="U592" s="147">
        <v>14280633.220000001</v>
      </c>
      <c r="V592" s="147">
        <v>5818214.7300000004</v>
      </c>
      <c r="W592" s="147">
        <v>8462418.4900000002</v>
      </c>
      <c r="X592" s="147">
        <v>31315329.370000001</v>
      </c>
      <c r="Y592" s="147">
        <v>31315329.370000001</v>
      </c>
      <c r="Z592" s="147">
        <v>2000000</v>
      </c>
      <c r="AA592" s="147">
        <v>503823.44</v>
      </c>
      <c r="AB592" s="148"/>
      <c r="AC592" s="149"/>
      <c r="AD592" s="149"/>
      <c r="AE592" s="149"/>
      <c r="AF592" s="149"/>
    </row>
    <row r="593" spans="1:32" ht="13.5" hidden="1" customHeight="1" outlineLevel="2" x14ac:dyDescent="0.15">
      <c r="A593" s="145">
        <v>540</v>
      </c>
      <c r="B593" s="146" t="s">
        <v>1278</v>
      </c>
      <c r="C593" s="146" t="s">
        <v>1358</v>
      </c>
      <c r="D593" s="146" t="s">
        <v>1359</v>
      </c>
      <c r="E593" s="146" t="s">
        <v>1374</v>
      </c>
      <c r="F593" s="146" t="s">
        <v>1375</v>
      </c>
      <c r="G593" s="147">
        <v>93870732.620000005</v>
      </c>
      <c r="H593" s="147">
        <v>42800719.450000003</v>
      </c>
      <c r="I593" s="147">
        <v>51070013.170000002</v>
      </c>
      <c r="J593" s="147"/>
      <c r="K593" s="147"/>
      <c r="L593" s="147"/>
      <c r="M593" s="147">
        <v>14044306.970000001</v>
      </c>
      <c r="N593" s="147">
        <v>37025706.200000003</v>
      </c>
      <c r="O593" s="147">
        <v>16660706.82</v>
      </c>
      <c r="P593" s="147">
        <v>7595364.9900000002</v>
      </c>
      <c r="Q593" s="147"/>
      <c r="R593" s="147"/>
      <c r="S593" s="147"/>
      <c r="T593" s="147">
        <v>9065341.8300000001</v>
      </c>
      <c r="U593" s="147">
        <v>43417985.460000001</v>
      </c>
      <c r="V593" s="147">
        <v>19414255.559999999</v>
      </c>
      <c r="W593" s="147">
        <v>24003729.899999999</v>
      </c>
      <c r="X593" s="147">
        <v>84139084.900000006</v>
      </c>
      <c r="Y593" s="147">
        <v>82906271.069999993</v>
      </c>
      <c r="Z593" s="147">
        <v>11000000</v>
      </c>
      <c r="AA593" s="147">
        <v>1984148.68</v>
      </c>
      <c r="AB593" s="148"/>
      <c r="AC593" s="149"/>
      <c r="AD593" s="149"/>
      <c r="AE593" s="149"/>
      <c r="AF593" s="149"/>
    </row>
    <row r="594" spans="1:32" ht="13.5" hidden="1" customHeight="1" outlineLevel="2" x14ac:dyDescent="0.15">
      <c r="A594" s="145">
        <v>541</v>
      </c>
      <c r="B594" s="146" t="s">
        <v>1278</v>
      </c>
      <c r="C594" s="146" t="s">
        <v>1358</v>
      </c>
      <c r="D594" s="146" t="s">
        <v>1359</v>
      </c>
      <c r="E594" s="146" t="s">
        <v>1376</v>
      </c>
      <c r="F594" s="146" t="s">
        <v>1377</v>
      </c>
      <c r="G594" s="147">
        <v>38857609</v>
      </c>
      <c r="H594" s="147">
        <v>15814741.289999999</v>
      </c>
      <c r="I594" s="147">
        <v>23042867.710000001</v>
      </c>
      <c r="J594" s="147"/>
      <c r="K594" s="147"/>
      <c r="L594" s="147"/>
      <c r="M594" s="147">
        <v>4721813.88</v>
      </c>
      <c r="N594" s="147">
        <v>18321053.829999998</v>
      </c>
      <c r="O594" s="147">
        <v>6896667.5099999998</v>
      </c>
      <c r="P594" s="147">
        <v>2806429.56</v>
      </c>
      <c r="Q594" s="147"/>
      <c r="R594" s="147"/>
      <c r="S594" s="147"/>
      <c r="T594" s="147">
        <v>4090237.95</v>
      </c>
      <c r="U594" s="147">
        <v>14438902.85</v>
      </c>
      <c r="V594" s="147">
        <v>5697976.1500000004</v>
      </c>
      <c r="W594" s="147">
        <v>8740926.6999999993</v>
      </c>
      <c r="X594" s="147">
        <v>35874032.359999999</v>
      </c>
      <c r="Y594" s="147">
        <v>33593049.200000003</v>
      </c>
      <c r="Z594" s="147">
        <v>0</v>
      </c>
      <c r="AA594" s="147">
        <v>572447.69999999995</v>
      </c>
      <c r="AB594" s="148"/>
      <c r="AC594" s="149"/>
      <c r="AD594" s="149"/>
      <c r="AE594" s="149"/>
      <c r="AF594" s="149"/>
    </row>
    <row r="595" spans="1:32" ht="13.5" hidden="1" customHeight="1" outlineLevel="2" x14ac:dyDescent="0.15">
      <c r="A595" s="145">
        <v>542</v>
      </c>
      <c r="B595" s="146" t="s">
        <v>1278</v>
      </c>
      <c r="C595" s="146" t="s">
        <v>1358</v>
      </c>
      <c r="D595" s="146" t="s">
        <v>1359</v>
      </c>
      <c r="E595" s="146" t="s">
        <v>1378</v>
      </c>
      <c r="F595" s="146" t="s">
        <v>1379</v>
      </c>
      <c r="G595" s="147">
        <v>30801181.170000002</v>
      </c>
      <c r="H595" s="147">
        <v>11007243.52</v>
      </c>
      <c r="I595" s="147">
        <v>19793937.649999999</v>
      </c>
      <c r="J595" s="147"/>
      <c r="K595" s="147"/>
      <c r="L595" s="147"/>
      <c r="M595" s="147">
        <v>6605657.7000000002</v>
      </c>
      <c r="N595" s="147">
        <v>13188279.949999999</v>
      </c>
      <c r="O595" s="147">
        <v>5466767.2699999996</v>
      </c>
      <c r="P595" s="147">
        <v>1954455.12</v>
      </c>
      <c r="Q595" s="147"/>
      <c r="R595" s="147"/>
      <c r="S595" s="147"/>
      <c r="T595" s="147">
        <v>3512312.15</v>
      </c>
      <c r="U595" s="147">
        <v>14880368.460000001</v>
      </c>
      <c r="V595" s="147">
        <v>5253167.3600000003</v>
      </c>
      <c r="W595" s="147">
        <v>9627201.0999999996</v>
      </c>
      <c r="X595" s="147">
        <v>32933450.899999999</v>
      </c>
      <c r="Y595" s="147">
        <v>31732747.629999999</v>
      </c>
      <c r="Z595" s="147">
        <v>0</v>
      </c>
      <c r="AA595" s="147">
        <v>450401.45</v>
      </c>
      <c r="AB595" s="148"/>
      <c r="AC595" s="149"/>
      <c r="AD595" s="149"/>
      <c r="AE595" s="149"/>
      <c r="AF595" s="149"/>
    </row>
    <row r="596" spans="1:32" ht="13.5" hidden="1" customHeight="1" outlineLevel="2" x14ac:dyDescent="0.15">
      <c r="A596" s="145">
        <v>543</v>
      </c>
      <c r="B596" s="146" t="s">
        <v>1278</v>
      </c>
      <c r="C596" s="146" t="s">
        <v>1358</v>
      </c>
      <c r="D596" s="146" t="s">
        <v>1359</v>
      </c>
      <c r="E596" s="146" t="s">
        <v>1380</v>
      </c>
      <c r="F596" s="146" t="s">
        <v>1381</v>
      </c>
      <c r="G596" s="147">
        <v>45285303.039999999</v>
      </c>
      <c r="H596" s="147">
        <v>13082592.16</v>
      </c>
      <c r="I596" s="147">
        <v>32202710.879999999</v>
      </c>
      <c r="J596" s="147"/>
      <c r="K596" s="147"/>
      <c r="L596" s="147"/>
      <c r="M596" s="147">
        <v>8009028.1799999997</v>
      </c>
      <c r="N596" s="147">
        <v>24193682.699999999</v>
      </c>
      <c r="O596" s="147">
        <v>8037490.8799999999</v>
      </c>
      <c r="P596" s="147">
        <v>2322810.98</v>
      </c>
      <c r="Q596" s="147"/>
      <c r="R596" s="147"/>
      <c r="S596" s="147"/>
      <c r="T596" s="147">
        <v>5714679.9000000004</v>
      </c>
      <c r="U596" s="147">
        <v>17451006.32</v>
      </c>
      <c r="V596" s="147">
        <v>4934447.8600000003</v>
      </c>
      <c r="W596" s="147">
        <v>12516558.460000001</v>
      </c>
      <c r="X596" s="147">
        <v>50433949.240000002</v>
      </c>
      <c r="Y596" s="147">
        <v>49974890.359999999</v>
      </c>
      <c r="Z596" s="147">
        <v>0</v>
      </c>
      <c r="AA596" s="147">
        <v>730111.29</v>
      </c>
      <c r="AB596" s="148"/>
      <c r="AC596" s="149"/>
      <c r="AD596" s="149"/>
      <c r="AE596" s="149"/>
      <c r="AF596" s="149"/>
    </row>
    <row r="597" spans="1:32" ht="13.5" hidden="1" customHeight="1" outlineLevel="2" x14ac:dyDescent="0.15">
      <c r="A597" s="145">
        <v>544</v>
      </c>
      <c r="B597" s="146" t="s">
        <v>1278</v>
      </c>
      <c r="C597" s="146" t="s">
        <v>1358</v>
      </c>
      <c r="D597" s="146" t="s">
        <v>1359</v>
      </c>
      <c r="E597" s="146" t="s">
        <v>1382</v>
      </c>
      <c r="F597" s="146" t="s">
        <v>1383</v>
      </c>
      <c r="G597" s="147">
        <v>54997724.079999998</v>
      </c>
      <c r="H597" s="147">
        <v>22429858.809999999</v>
      </c>
      <c r="I597" s="147">
        <v>32567865.27</v>
      </c>
      <c r="J597" s="147"/>
      <c r="K597" s="147"/>
      <c r="L597" s="147"/>
      <c r="M597" s="147">
        <v>0</v>
      </c>
      <c r="N597" s="147">
        <v>32567865.27</v>
      </c>
      <c r="O597" s="147">
        <v>9761503.9100000001</v>
      </c>
      <c r="P597" s="147">
        <v>3981361.43</v>
      </c>
      <c r="Q597" s="147"/>
      <c r="R597" s="147"/>
      <c r="S597" s="147"/>
      <c r="T597" s="147">
        <v>5780142.4800000004</v>
      </c>
      <c r="U597" s="147">
        <v>22208388.949999999</v>
      </c>
      <c r="V597" s="147">
        <v>8728774.7599999998</v>
      </c>
      <c r="W597" s="147">
        <v>13479614.189999999</v>
      </c>
      <c r="X597" s="147">
        <v>51827621.939999998</v>
      </c>
      <c r="Y597" s="147">
        <v>51827621.939999998</v>
      </c>
      <c r="Z597" s="147">
        <v>2200000</v>
      </c>
      <c r="AA597" s="147">
        <v>973477.2</v>
      </c>
      <c r="AB597" s="148"/>
      <c r="AC597" s="149"/>
      <c r="AD597" s="149"/>
      <c r="AE597" s="149"/>
      <c r="AF597" s="149"/>
    </row>
    <row r="598" spans="1:32" ht="13.5" hidden="1" customHeight="1" outlineLevel="2" x14ac:dyDescent="0.15">
      <c r="A598" s="145">
        <v>545</v>
      </c>
      <c r="B598" s="146" t="s">
        <v>1278</v>
      </c>
      <c r="C598" s="146" t="s">
        <v>1358</v>
      </c>
      <c r="D598" s="146" t="s">
        <v>1359</v>
      </c>
      <c r="E598" s="146" t="s">
        <v>1384</v>
      </c>
      <c r="F598" s="146" t="s">
        <v>1385</v>
      </c>
      <c r="G598" s="147">
        <v>44326525.009999998</v>
      </c>
      <c r="H598" s="147">
        <v>13464274.77</v>
      </c>
      <c r="I598" s="147">
        <v>30862250.239999998</v>
      </c>
      <c r="J598" s="147"/>
      <c r="K598" s="147"/>
      <c r="L598" s="147"/>
      <c r="M598" s="147">
        <v>6593911.3899999997</v>
      </c>
      <c r="N598" s="147">
        <v>24268338.850000001</v>
      </c>
      <c r="O598" s="147">
        <v>7867321.5499999998</v>
      </c>
      <c r="P598" s="147">
        <v>2389735.83</v>
      </c>
      <c r="Q598" s="147"/>
      <c r="R598" s="147"/>
      <c r="S598" s="147"/>
      <c r="T598" s="147">
        <v>5477585.7199999997</v>
      </c>
      <c r="U598" s="147">
        <v>17244330.16</v>
      </c>
      <c r="V598" s="147">
        <v>5108584.4000000004</v>
      </c>
      <c r="W598" s="147">
        <v>12135745.76</v>
      </c>
      <c r="X598" s="147">
        <v>48475581.719999999</v>
      </c>
      <c r="Y598" s="147">
        <v>46767714.549999997</v>
      </c>
      <c r="Z598" s="147">
        <v>0</v>
      </c>
      <c r="AA598" s="147">
        <v>660067.25</v>
      </c>
      <c r="AB598" s="148"/>
      <c r="AC598" s="149"/>
      <c r="AD598" s="149"/>
      <c r="AE598" s="149"/>
      <c r="AF598" s="149"/>
    </row>
    <row r="599" spans="1:32" ht="13.5" hidden="1" customHeight="1" outlineLevel="2" x14ac:dyDescent="0.15">
      <c r="A599" s="145">
        <v>546</v>
      </c>
      <c r="B599" s="146" t="s">
        <v>1278</v>
      </c>
      <c r="C599" s="146" t="s">
        <v>1358</v>
      </c>
      <c r="D599" s="146" t="s">
        <v>1359</v>
      </c>
      <c r="E599" s="146" t="s">
        <v>1386</v>
      </c>
      <c r="F599" s="146" t="s">
        <v>1387</v>
      </c>
      <c r="G599" s="147">
        <v>31026201.440000001</v>
      </c>
      <c r="H599" s="147">
        <v>10523673.18</v>
      </c>
      <c r="I599" s="147">
        <v>20502528.260000002</v>
      </c>
      <c r="J599" s="147"/>
      <c r="K599" s="147"/>
      <c r="L599" s="147"/>
      <c r="M599" s="147">
        <v>4297784.9400000004</v>
      </c>
      <c r="N599" s="147">
        <v>16204743.32</v>
      </c>
      <c r="O599" s="147">
        <v>5508524.0700000003</v>
      </c>
      <c r="P599" s="147">
        <v>1869284.35</v>
      </c>
      <c r="Q599" s="147"/>
      <c r="R599" s="147"/>
      <c r="S599" s="147"/>
      <c r="T599" s="147">
        <v>3639239.72</v>
      </c>
      <c r="U599" s="147">
        <v>10637772.02</v>
      </c>
      <c r="V599" s="147">
        <v>3515845.47</v>
      </c>
      <c r="W599" s="147">
        <v>7121926.5499999998</v>
      </c>
      <c r="X599" s="147">
        <v>31263694.530000001</v>
      </c>
      <c r="Y599" s="147">
        <v>31263694.530000001</v>
      </c>
      <c r="Z599" s="147">
        <v>1321292.97</v>
      </c>
      <c r="AA599" s="147">
        <v>462601.14</v>
      </c>
      <c r="AB599" s="148"/>
      <c r="AC599" s="149"/>
      <c r="AD599" s="149"/>
      <c r="AE599" s="149"/>
      <c r="AF599" s="149"/>
    </row>
    <row r="600" spans="1:32" ht="13.5" hidden="1" customHeight="1" outlineLevel="1" x14ac:dyDescent="0.15">
      <c r="A600" s="151"/>
      <c r="B600" s="152"/>
      <c r="C600" s="153"/>
      <c r="D600" s="154" t="s">
        <v>1388</v>
      </c>
      <c r="E600" s="152"/>
      <c r="F600" s="152"/>
      <c r="G600" s="155">
        <v>667611116.98000014</v>
      </c>
      <c r="H600" s="155">
        <v>255854877.68000001</v>
      </c>
      <c r="I600" s="155">
        <v>411756239.29999995</v>
      </c>
      <c r="J600" s="155"/>
      <c r="K600" s="155"/>
      <c r="L600" s="155"/>
      <c r="M600" s="155">
        <v>83915874.549999997</v>
      </c>
      <c r="N600" s="155">
        <v>327840364.74999994</v>
      </c>
      <c r="O600" s="155">
        <v>118536475.84999999</v>
      </c>
      <c r="P600" s="155">
        <v>45434521.479999997</v>
      </c>
      <c r="Q600" s="155"/>
      <c r="R600" s="155"/>
      <c r="S600" s="155"/>
      <c r="T600" s="155">
        <v>73101954.370000005</v>
      </c>
      <c r="U600" s="155">
        <v>593884971.88000011</v>
      </c>
      <c r="V600" s="155">
        <v>233033833.83999997</v>
      </c>
      <c r="W600" s="155">
        <v>360851138.03999996</v>
      </c>
      <c r="X600" s="155">
        <v>845709331.71000004</v>
      </c>
      <c r="Y600" s="155">
        <v>829850709.81999993</v>
      </c>
      <c r="Z600" s="155">
        <v>27621292.969999999</v>
      </c>
      <c r="AA600" s="155">
        <v>11594092.52</v>
      </c>
      <c r="AB600" s="148"/>
      <c r="AC600" s="149"/>
      <c r="AD600" s="149"/>
      <c r="AE600" s="149"/>
      <c r="AF600" s="149"/>
    </row>
    <row r="601" spans="1:32" ht="13.5" hidden="1" customHeight="1" outlineLevel="2" x14ac:dyDescent="0.15">
      <c r="A601" s="156">
        <v>547</v>
      </c>
      <c r="B601" s="157" t="s">
        <v>1278</v>
      </c>
      <c r="C601" s="146" t="s">
        <v>1389</v>
      </c>
      <c r="D601" s="157" t="s">
        <v>1390</v>
      </c>
      <c r="E601" s="157" t="s">
        <v>1391</v>
      </c>
      <c r="F601" s="157" t="s">
        <v>1392</v>
      </c>
      <c r="G601" s="147">
        <v>113103030.23</v>
      </c>
      <c r="H601" s="147">
        <v>64526684.810000002</v>
      </c>
      <c r="I601" s="147">
        <v>48576345.420000002</v>
      </c>
      <c r="J601" s="147"/>
      <c r="K601" s="147"/>
      <c r="L601" s="147"/>
      <c r="M601" s="147">
        <v>4597478.99</v>
      </c>
      <c r="N601" s="147">
        <v>43978866.43</v>
      </c>
      <c r="O601" s="147">
        <v>20311515.390000001</v>
      </c>
      <c r="P601" s="147">
        <v>11596099.880000001</v>
      </c>
      <c r="Q601" s="147"/>
      <c r="R601" s="147"/>
      <c r="S601" s="147"/>
      <c r="T601" s="147">
        <v>8715415.5099999998</v>
      </c>
      <c r="U601" s="147">
        <v>209019028.99000001</v>
      </c>
      <c r="V601" s="147">
        <v>110911084.31</v>
      </c>
      <c r="W601" s="147">
        <v>98107944.680000007</v>
      </c>
      <c r="X601" s="147">
        <v>155399705.61000001</v>
      </c>
      <c r="Y601" s="147">
        <v>152504596.63999999</v>
      </c>
      <c r="Z601" s="147">
        <v>1000000</v>
      </c>
      <c r="AA601" s="147">
        <v>2444510.2599999998</v>
      </c>
      <c r="AB601" s="148"/>
      <c r="AC601" s="149"/>
      <c r="AD601" s="149"/>
      <c r="AE601" s="149"/>
      <c r="AF601" s="149"/>
    </row>
    <row r="602" spans="1:32" ht="13.5" hidden="1" customHeight="1" outlineLevel="2" x14ac:dyDescent="0.15">
      <c r="A602" s="145">
        <v>548</v>
      </c>
      <c r="B602" s="146" t="s">
        <v>1278</v>
      </c>
      <c r="C602" s="146" t="s">
        <v>1389</v>
      </c>
      <c r="D602" s="146" t="s">
        <v>1390</v>
      </c>
      <c r="E602" s="146" t="s">
        <v>1393</v>
      </c>
      <c r="F602" s="146" t="s">
        <v>1394</v>
      </c>
      <c r="G602" s="147">
        <v>73408969.640000001</v>
      </c>
      <c r="H602" s="147">
        <v>29868710.050000001</v>
      </c>
      <c r="I602" s="147">
        <v>43540259.590000004</v>
      </c>
      <c r="J602" s="147"/>
      <c r="K602" s="147"/>
      <c r="L602" s="147"/>
      <c r="M602" s="147">
        <v>7173818.25</v>
      </c>
      <c r="N602" s="147">
        <v>36366441.340000004</v>
      </c>
      <c r="O602" s="147">
        <v>13186655.210000001</v>
      </c>
      <c r="P602" s="147">
        <v>5367229.96</v>
      </c>
      <c r="Q602" s="147"/>
      <c r="R602" s="147"/>
      <c r="S602" s="147"/>
      <c r="T602" s="147">
        <v>7819425.25</v>
      </c>
      <c r="U602" s="147">
        <v>37509392.409999996</v>
      </c>
      <c r="V602" s="147">
        <v>14972010.99</v>
      </c>
      <c r="W602" s="147">
        <v>22537381.420000002</v>
      </c>
      <c r="X602" s="147">
        <v>73897066.260000005</v>
      </c>
      <c r="Y602" s="147">
        <v>73897066.260000005</v>
      </c>
      <c r="Z602" s="147">
        <v>640000</v>
      </c>
      <c r="AA602" s="147">
        <v>1529606.58</v>
      </c>
      <c r="AB602" s="148"/>
      <c r="AC602" s="149"/>
      <c r="AD602" s="149"/>
      <c r="AE602" s="149"/>
      <c r="AF602" s="149"/>
    </row>
    <row r="603" spans="1:32" ht="13.5" hidden="1" customHeight="1" outlineLevel="2" x14ac:dyDescent="0.15">
      <c r="A603" s="145">
        <v>549</v>
      </c>
      <c r="B603" s="146" t="s">
        <v>1278</v>
      </c>
      <c r="C603" s="146" t="s">
        <v>1389</v>
      </c>
      <c r="D603" s="146" t="s">
        <v>1390</v>
      </c>
      <c r="E603" s="146" t="s">
        <v>1395</v>
      </c>
      <c r="F603" s="146" t="s">
        <v>1396</v>
      </c>
      <c r="G603" s="147">
        <v>34500755.890000001</v>
      </c>
      <c r="H603" s="147">
        <v>16626412.300000001</v>
      </c>
      <c r="I603" s="147">
        <v>17874343.59</v>
      </c>
      <c r="J603" s="147"/>
      <c r="K603" s="147"/>
      <c r="L603" s="147"/>
      <c r="M603" s="147">
        <v>5357419.58</v>
      </c>
      <c r="N603" s="147">
        <v>12516924.01</v>
      </c>
      <c r="O603" s="147">
        <v>6195790.0899999999</v>
      </c>
      <c r="P603" s="147">
        <v>2985592.66</v>
      </c>
      <c r="Q603" s="147"/>
      <c r="R603" s="147"/>
      <c r="S603" s="147"/>
      <c r="T603" s="147">
        <v>3210197.43</v>
      </c>
      <c r="U603" s="147">
        <v>9809037.4100000001</v>
      </c>
      <c r="V603" s="147">
        <v>4582425.04</v>
      </c>
      <c r="W603" s="147">
        <v>5226612.37</v>
      </c>
      <c r="X603" s="147">
        <v>26311153.390000001</v>
      </c>
      <c r="Y603" s="147">
        <v>25721417.469999999</v>
      </c>
      <c r="Z603" s="147">
        <v>800000</v>
      </c>
      <c r="AA603" s="147">
        <v>470466.06</v>
      </c>
      <c r="AB603" s="148"/>
      <c r="AC603" s="149"/>
      <c r="AD603" s="149"/>
      <c r="AE603" s="149"/>
      <c r="AF603" s="149"/>
    </row>
    <row r="604" spans="1:32" ht="13.5" hidden="1" customHeight="1" outlineLevel="2" x14ac:dyDescent="0.15">
      <c r="A604" s="145">
        <v>550</v>
      </c>
      <c r="B604" s="146" t="s">
        <v>1278</v>
      </c>
      <c r="C604" s="146" t="s">
        <v>1389</v>
      </c>
      <c r="D604" s="146" t="s">
        <v>1390</v>
      </c>
      <c r="E604" s="146" t="s">
        <v>1397</v>
      </c>
      <c r="F604" s="146" t="s">
        <v>1398</v>
      </c>
      <c r="G604" s="147">
        <v>30874045.43</v>
      </c>
      <c r="H604" s="147">
        <v>11387285.810000001</v>
      </c>
      <c r="I604" s="147">
        <v>19486759.620000001</v>
      </c>
      <c r="J604" s="147"/>
      <c r="K604" s="147"/>
      <c r="L604" s="147"/>
      <c r="M604" s="147">
        <v>3160237.91</v>
      </c>
      <c r="N604" s="147">
        <v>16326521.710000001</v>
      </c>
      <c r="O604" s="147">
        <v>5544829.5199999996</v>
      </c>
      <c r="P604" s="147">
        <v>2045422.66</v>
      </c>
      <c r="Q604" s="147"/>
      <c r="R604" s="147"/>
      <c r="S604" s="147"/>
      <c r="T604" s="147">
        <v>3499406.86</v>
      </c>
      <c r="U604" s="147">
        <v>13588913.810000001</v>
      </c>
      <c r="V604" s="147">
        <v>4895451.53</v>
      </c>
      <c r="W604" s="147">
        <v>8693462.2799999993</v>
      </c>
      <c r="X604" s="147">
        <v>31679628.760000002</v>
      </c>
      <c r="Y604" s="147">
        <v>31679628.760000002</v>
      </c>
      <c r="Z604" s="147">
        <v>1000000</v>
      </c>
      <c r="AA604" s="147">
        <v>561407.67000000004</v>
      </c>
      <c r="AB604" s="148"/>
      <c r="AC604" s="149"/>
      <c r="AD604" s="149"/>
      <c r="AE604" s="149"/>
      <c r="AF604" s="149"/>
    </row>
    <row r="605" spans="1:32" ht="13.5" hidden="1" customHeight="1" outlineLevel="2" x14ac:dyDescent="0.15">
      <c r="A605" s="145">
        <v>551</v>
      </c>
      <c r="B605" s="146" t="s">
        <v>1278</v>
      </c>
      <c r="C605" s="146" t="s">
        <v>1389</v>
      </c>
      <c r="D605" s="146" t="s">
        <v>1390</v>
      </c>
      <c r="E605" s="146" t="s">
        <v>1399</v>
      </c>
      <c r="F605" s="146" t="s">
        <v>1400</v>
      </c>
      <c r="G605" s="147">
        <v>82560367.359999999</v>
      </c>
      <c r="H605" s="147">
        <v>32531668.789999999</v>
      </c>
      <c r="I605" s="147">
        <v>50028698.57</v>
      </c>
      <c r="J605" s="147"/>
      <c r="K605" s="147"/>
      <c r="L605" s="147"/>
      <c r="M605" s="147">
        <v>2592850.21</v>
      </c>
      <c r="N605" s="147">
        <v>47435848.359999999</v>
      </c>
      <c r="O605" s="147">
        <v>14833992.27</v>
      </c>
      <c r="P605" s="147">
        <v>5842638.29</v>
      </c>
      <c r="Q605" s="147"/>
      <c r="R605" s="147"/>
      <c r="S605" s="147"/>
      <c r="T605" s="147">
        <v>8991353.9800000004</v>
      </c>
      <c r="U605" s="147">
        <v>130794805.86</v>
      </c>
      <c r="V605" s="147">
        <v>49883068.920000002</v>
      </c>
      <c r="W605" s="147">
        <v>80911736.939999998</v>
      </c>
      <c r="X605" s="147">
        <v>139931789.49000001</v>
      </c>
      <c r="Y605" s="147">
        <v>139931789.49000001</v>
      </c>
      <c r="Z605" s="147">
        <v>11277219.9</v>
      </c>
      <c r="AA605" s="147">
        <v>1377070.96</v>
      </c>
      <c r="AB605" s="148"/>
      <c r="AC605" s="149"/>
      <c r="AD605" s="149"/>
      <c r="AE605" s="149"/>
      <c r="AF605" s="149"/>
    </row>
    <row r="606" spans="1:32" ht="13.5" hidden="1" customHeight="1" outlineLevel="2" x14ac:dyDescent="0.15">
      <c r="A606" s="145">
        <v>552</v>
      </c>
      <c r="B606" s="146" t="s">
        <v>1278</v>
      </c>
      <c r="C606" s="146" t="s">
        <v>1389</v>
      </c>
      <c r="D606" s="146" t="s">
        <v>1390</v>
      </c>
      <c r="E606" s="146" t="s">
        <v>1401</v>
      </c>
      <c r="F606" s="146" t="s">
        <v>1402</v>
      </c>
      <c r="G606" s="147">
        <v>30557846.789999999</v>
      </c>
      <c r="H606" s="147">
        <v>10982672.08</v>
      </c>
      <c r="I606" s="147">
        <v>19575174.710000001</v>
      </c>
      <c r="J606" s="147"/>
      <c r="K606" s="147"/>
      <c r="L606" s="147"/>
      <c r="M606" s="147">
        <v>4223701.16</v>
      </c>
      <c r="N606" s="147">
        <v>15351473.550000001</v>
      </c>
      <c r="O606" s="147">
        <v>5487705.9800000004</v>
      </c>
      <c r="P606" s="147">
        <v>1973074.1</v>
      </c>
      <c r="Q606" s="147"/>
      <c r="R606" s="147"/>
      <c r="S606" s="147"/>
      <c r="T606" s="147">
        <v>3514631.88</v>
      </c>
      <c r="U606" s="147">
        <v>7149239.8099999996</v>
      </c>
      <c r="V606" s="147">
        <v>2519344.8199999998</v>
      </c>
      <c r="W606" s="147">
        <v>4629894.99</v>
      </c>
      <c r="X606" s="147">
        <v>27719701.579999998</v>
      </c>
      <c r="Y606" s="147">
        <v>25155009.949999999</v>
      </c>
      <c r="Z606" s="147">
        <v>1040000</v>
      </c>
      <c r="AA606" s="147">
        <v>489092.24</v>
      </c>
      <c r="AB606" s="148"/>
      <c r="AC606" s="149"/>
      <c r="AD606" s="149"/>
      <c r="AE606" s="149"/>
      <c r="AF606" s="149"/>
    </row>
    <row r="607" spans="1:32" ht="13.5" hidden="1" customHeight="1" outlineLevel="2" x14ac:dyDescent="0.15">
      <c r="A607" s="145">
        <v>553</v>
      </c>
      <c r="B607" s="146" t="s">
        <v>1278</v>
      </c>
      <c r="C607" s="146" t="s">
        <v>1389</v>
      </c>
      <c r="D607" s="146" t="s">
        <v>1390</v>
      </c>
      <c r="E607" s="146" t="s">
        <v>1403</v>
      </c>
      <c r="F607" s="146" t="s">
        <v>1404</v>
      </c>
      <c r="G607" s="147">
        <v>18982962.190000001</v>
      </c>
      <c r="H607" s="147">
        <v>6140860.6699999999</v>
      </c>
      <c r="I607" s="147">
        <v>12842101.52</v>
      </c>
      <c r="J607" s="147"/>
      <c r="K607" s="147"/>
      <c r="L607" s="147"/>
      <c r="M607" s="147">
        <v>2892495.4</v>
      </c>
      <c r="N607" s="147">
        <v>9949606.1199999992</v>
      </c>
      <c r="O607" s="147">
        <v>3409039.77</v>
      </c>
      <c r="P607" s="147">
        <v>1102719.8500000001</v>
      </c>
      <c r="Q607" s="147"/>
      <c r="R607" s="147"/>
      <c r="S607" s="147"/>
      <c r="T607" s="147">
        <v>2306319.92</v>
      </c>
      <c r="U607" s="147">
        <v>7277237.21</v>
      </c>
      <c r="V607" s="147">
        <v>2303777.48</v>
      </c>
      <c r="W607" s="147">
        <v>4973459.7300000004</v>
      </c>
      <c r="X607" s="147">
        <v>20121881.170000002</v>
      </c>
      <c r="Y607" s="147">
        <v>15274286.58</v>
      </c>
      <c r="Z607" s="147">
        <v>720000</v>
      </c>
      <c r="AA607" s="147">
        <v>239704.88</v>
      </c>
      <c r="AB607" s="148"/>
      <c r="AC607" s="149"/>
      <c r="AD607" s="149"/>
      <c r="AE607" s="149"/>
      <c r="AF607" s="149"/>
    </row>
    <row r="608" spans="1:32" ht="13.5" hidden="1" customHeight="1" outlineLevel="2" x14ac:dyDescent="0.15">
      <c r="A608" s="145">
        <v>554</v>
      </c>
      <c r="B608" s="146" t="s">
        <v>1278</v>
      </c>
      <c r="C608" s="146" t="s">
        <v>1389</v>
      </c>
      <c r="D608" s="146" t="s">
        <v>1390</v>
      </c>
      <c r="E608" s="146" t="s">
        <v>1405</v>
      </c>
      <c r="F608" s="146" t="s">
        <v>1406</v>
      </c>
      <c r="G608" s="147">
        <v>48838309.950000003</v>
      </c>
      <c r="H608" s="147">
        <v>11292124.859999999</v>
      </c>
      <c r="I608" s="147">
        <v>37546185.090000004</v>
      </c>
      <c r="J608" s="147"/>
      <c r="K608" s="147"/>
      <c r="L608" s="147"/>
      <c r="M608" s="147">
        <v>6107992.8499999996</v>
      </c>
      <c r="N608" s="147">
        <v>31438192.239999998</v>
      </c>
      <c r="O608" s="147">
        <v>8770588.0399999991</v>
      </c>
      <c r="P608" s="147">
        <v>2027600.19</v>
      </c>
      <c r="Q608" s="147"/>
      <c r="R608" s="147"/>
      <c r="S608" s="147"/>
      <c r="T608" s="147">
        <v>6742987.8499999996</v>
      </c>
      <c r="U608" s="147">
        <v>10833892.029999999</v>
      </c>
      <c r="V608" s="147">
        <v>2446994.9500000002</v>
      </c>
      <c r="W608" s="147">
        <v>8386897.0800000001</v>
      </c>
      <c r="X608" s="147">
        <v>52676070.020000003</v>
      </c>
      <c r="Y608" s="147">
        <v>52469032.810000002</v>
      </c>
      <c r="Z608" s="147">
        <v>720000</v>
      </c>
      <c r="AA608" s="147">
        <v>740802.53</v>
      </c>
      <c r="AB608" s="148"/>
      <c r="AC608" s="149"/>
      <c r="AD608" s="149"/>
      <c r="AE608" s="149"/>
      <c r="AF608" s="149"/>
    </row>
    <row r="609" spans="1:32" ht="13.5" hidden="1" customHeight="1" outlineLevel="2" x14ac:dyDescent="0.15">
      <c r="A609" s="145">
        <v>555</v>
      </c>
      <c r="B609" s="146" t="s">
        <v>1278</v>
      </c>
      <c r="C609" s="146" t="s">
        <v>1389</v>
      </c>
      <c r="D609" s="146" t="s">
        <v>1390</v>
      </c>
      <c r="E609" s="146" t="s">
        <v>1407</v>
      </c>
      <c r="F609" s="146" t="s">
        <v>1408</v>
      </c>
      <c r="G609" s="147">
        <v>40959031.409999996</v>
      </c>
      <c r="H609" s="147">
        <v>9948397.2300000004</v>
      </c>
      <c r="I609" s="147">
        <v>31010634.18</v>
      </c>
      <c r="J609" s="147"/>
      <c r="K609" s="147"/>
      <c r="L609" s="147"/>
      <c r="M609" s="147">
        <v>5905666.2999999998</v>
      </c>
      <c r="N609" s="147">
        <v>25104967.879999999</v>
      </c>
      <c r="O609" s="147">
        <v>7355594.2300000004</v>
      </c>
      <c r="P609" s="147">
        <v>1786229.15</v>
      </c>
      <c r="Q609" s="147"/>
      <c r="R609" s="147"/>
      <c r="S609" s="147"/>
      <c r="T609" s="147">
        <v>5569365.0800000001</v>
      </c>
      <c r="U609" s="147">
        <v>7098154.3499999996</v>
      </c>
      <c r="V609" s="147">
        <v>1685577.62</v>
      </c>
      <c r="W609" s="147">
        <v>5412576.7300000004</v>
      </c>
      <c r="X609" s="147">
        <v>41992575.990000002</v>
      </c>
      <c r="Y609" s="147">
        <v>34965500.780000001</v>
      </c>
      <c r="Z609" s="147">
        <v>920000</v>
      </c>
      <c r="AA609" s="147">
        <v>588444.03</v>
      </c>
      <c r="AB609" s="148"/>
      <c r="AC609" s="149"/>
      <c r="AD609" s="149"/>
      <c r="AE609" s="149"/>
      <c r="AF609" s="149"/>
    </row>
    <row r="610" spans="1:32" ht="13.5" hidden="1" customHeight="1" outlineLevel="1" x14ac:dyDescent="0.15">
      <c r="A610" s="151"/>
      <c r="B610" s="152"/>
      <c r="C610" s="153"/>
      <c r="D610" s="154" t="s">
        <v>1409</v>
      </c>
      <c r="E610" s="152"/>
      <c r="F610" s="152"/>
      <c r="G610" s="155">
        <v>473785318.88999999</v>
      </c>
      <c r="H610" s="155">
        <v>193304816.59999999</v>
      </c>
      <c r="I610" s="155">
        <v>280480502.29000002</v>
      </c>
      <c r="J610" s="155"/>
      <c r="K610" s="155"/>
      <c r="L610" s="155"/>
      <c r="M610" s="155">
        <v>42011660.649999999</v>
      </c>
      <c r="N610" s="155">
        <v>238468841.64000005</v>
      </c>
      <c r="O610" s="155">
        <v>85095710.499999985</v>
      </c>
      <c r="P610" s="155">
        <v>34726606.740000002</v>
      </c>
      <c r="Q610" s="155"/>
      <c r="R610" s="155"/>
      <c r="S610" s="155"/>
      <c r="T610" s="155">
        <v>50369103.760000005</v>
      </c>
      <c r="U610" s="155">
        <v>433079701.88</v>
      </c>
      <c r="V610" s="155">
        <v>194199735.66</v>
      </c>
      <c r="W610" s="155">
        <v>238879966.22</v>
      </c>
      <c r="X610" s="155">
        <v>569729572.26999998</v>
      </c>
      <c r="Y610" s="155">
        <v>551598328.74000001</v>
      </c>
      <c r="Z610" s="155">
        <v>18117219.899999999</v>
      </c>
      <c r="AA610" s="155">
        <v>8441105.209999999</v>
      </c>
      <c r="AB610" s="148"/>
      <c r="AC610" s="149"/>
      <c r="AD610" s="149"/>
      <c r="AE610" s="149"/>
      <c r="AF610" s="149"/>
    </row>
    <row r="611" spans="1:32" ht="13.5" hidden="1" customHeight="1" outlineLevel="2" x14ac:dyDescent="0.15">
      <c r="A611" s="156">
        <v>556</v>
      </c>
      <c r="B611" s="157" t="s">
        <v>1278</v>
      </c>
      <c r="C611" s="146" t="s">
        <v>1410</v>
      </c>
      <c r="D611" s="157" t="s">
        <v>1411</v>
      </c>
      <c r="E611" s="157" t="s">
        <v>1412</v>
      </c>
      <c r="F611" s="157" t="s">
        <v>1413</v>
      </c>
      <c r="G611" s="147">
        <v>130341603.06999999</v>
      </c>
      <c r="H611" s="147">
        <v>57431133.350000001</v>
      </c>
      <c r="I611" s="147">
        <v>72910469.719999999</v>
      </c>
      <c r="J611" s="147"/>
      <c r="K611" s="147"/>
      <c r="L611" s="147"/>
      <c r="M611" s="147">
        <v>5000000</v>
      </c>
      <c r="N611" s="147">
        <v>67910469.719999999</v>
      </c>
      <c r="O611" s="147">
        <v>24129588.079999998</v>
      </c>
      <c r="P611" s="147">
        <v>10645771.060000001</v>
      </c>
      <c r="Q611" s="147"/>
      <c r="R611" s="147"/>
      <c r="S611" s="147"/>
      <c r="T611" s="147">
        <v>13483817.02</v>
      </c>
      <c r="U611" s="147">
        <v>527110602.62</v>
      </c>
      <c r="V611" s="147">
        <v>212074965.59</v>
      </c>
      <c r="W611" s="147">
        <v>315035637.02999997</v>
      </c>
      <c r="X611" s="147">
        <v>401429923.76999998</v>
      </c>
      <c r="Y611" s="147">
        <v>364598193.77999997</v>
      </c>
      <c r="Z611" s="147">
        <v>5456877</v>
      </c>
      <c r="AA611" s="147">
        <v>4195565</v>
      </c>
      <c r="AB611" s="148"/>
      <c r="AC611" s="149"/>
      <c r="AD611" s="149"/>
      <c r="AE611" s="149"/>
      <c r="AF611" s="149"/>
    </row>
    <row r="612" spans="1:32" ht="13.5" hidden="1" customHeight="1" outlineLevel="2" x14ac:dyDescent="0.15">
      <c r="A612" s="145">
        <v>557</v>
      </c>
      <c r="B612" s="146" t="s">
        <v>1278</v>
      </c>
      <c r="C612" s="146" t="s">
        <v>1410</v>
      </c>
      <c r="D612" s="146" t="s">
        <v>1411</v>
      </c>
      <c r="E612" s="146" t="s">
        <v>1414</v>
      </c>
      <c r="F612" s="146" t="s">
        <v>1415</v>
      </c>
      <c r="G612" s="147">
        <v>46189171.68</v>
      </c>
      <c r="H612" s="147">
        <v>14960134.24</v>
      </c>
      <c r="I612" s="147">
        <v>31229037.440000001</v>
      </c>
      <c r="J612" s="147"/>
      <c r="K612" s="147"/>
      <c r="L612" s="147"/>
      <c r="M612" s="147">
        <v>2000000</v>
      </c>
      <c r="N612" s="147">
        <v>29229037.440000001</v>
      </c>
      <c r="O612" s="147">
        <v>8550805.4199999999</v>
      </c>
      <c r="P612" s="147">
        <v>2770141.07</v>
      </c>
      <c r="Q612" s="147"/>
      <c r="R612" s="147"/>
      <c r="S612" s="147"/>
      <c r="T612" s="147">
        <v>5780664.3499999996</v>
      </c>
      <c r="U612" s="147">
        <v>16247366.67</v>
      </c>
      <c r="V612" s="147">
        <v>5144547.6900000004</v>
      </c>
      <c r="W612" s="147">
        <v>11102818.98</v>
      </c>
      <c r="X612" s="147">
        <v>48112520.770000003</v>
      </c>
      <c r="Y612" s="147">
        <v>44146209.829999998</v>
      </c>
      <c r="Z612" s="147">
        <v>1811755</v>
      </c>
      <c r="AA612" s="147">
        <v>426800</v>
      </c>
      <c r="AB612" s="148"/>
      <c r="AC612" s="149"/>
      <c r="AD612" s="149"/>
      <c r="AE612" s="149"/>
      <c r="AF612" s="149"/>
    </row>
    <row r="613" spans="1:32" ht="13.5" hidden="1" customHeight="1" outlineLevel="2" x14ac:dyDescent="0.15">
      <c r="A613" s="145">
        <v>558</v>
      </c>
      <c r="B613" s="146" t="s">
        <v>1278</v>
      </c>
      <c r="C613" s="146" t="s">
        <v>1410</v>
      </c>
      <c r="D613" s="146" t="s">
        <v>1411</v>
      </c>
      <c r="E613" s="146" t="s">
        <v>1416</v>
      </c>
      <c r="F613" s="146" t="s">
        <v>1417</v>
      </c>
      <c r="G613" s="147">
        <v>33680667.210000001</v>
      </c>
      <c r="H613" s="147">
        <v>12518284.26</v>
      </c>
      <c r="I613" s="147">
        <v>21162382.949999999</v>
      </c>
      <c r="J613" s="147"/>
      <c r="K613" s="147"/>
      <c r="L613" s="147"/>
      <c r="M613" s="147">
        <v>1700000</v>
      </c>
      <c r="N613" s="147">
        <v>19462382.949999999</v>
      </c>
      <c r="O613" s="147">
        <v>6235159.0499999998</v>
      </c>
      <c r="P613" s="147">
        <v>2317621.7799999998</v>
      </c>
      <c r="Q613" s="147"/>
      <c r="R613" s="147"/>
      <c r="S613" s="147"/>
      <c r="T613" s="147">
        <v>3917537.27</v>
      </c>
      <c r="U613" s="147">
        <v>12770533.039999999</v>
      </c>
      <c r="V613" s="147">
        <v>4705592.96</v>
      </c>
      <c r="W613" s="147">
        <v>8064940.0800000001</v>
      </c>
      <c r="X613" s="147">
        <v>33144860.300000001</v>
      </c>
      <c r="Y613" s="147">
        <v>30003278.850000001</v>
      </c>
      <c r="Z613" s="147">
        <v>1378089</v>
      </c>
      <c r="AA613" s="147">
        <v>497280</v>
      </c>
      <c r="AB613" s="148"/>
      <c r="AC613" s="149"/>
      <c r="AD613" s="149"/>
      <c r="AE613" s="149"/>
      <c r="AF613" s="149"/>
    </row>
    <row r="614" spans="1:32" ht="13.5" hidden="1" customHeight="1" outlineLevel="2" x14ac:dyDescent="0.15">
      <c r="A614" s="145">
        <v>559</v>
      </c>
      <c r="B614" s="146" t="s">
        <v>1278</v>
      </c>
      <c r="C614" s="146" t="s">
        <v>1410</v>
      </c>
      <c r="D614" s="146" t="s">
        <v>1411</v>
      </c>
      <c r="E614" s="146" t="s">
        <v>1418</v>
      </c>
      <c r="F614" s="146" t="s">
        <v>1419</v>
      </c>
      <c r="G614" s="147">
        <v>64478859.25</v>
      </c>
      <c r="H614" s="147">
        <v>30006126.829999998</v>
      </c>
      <c r="I614" s="147">
        <v>34472732.420000002</v>
      </c>
      <c r="J614" s="147"/>
      <c r="K614" s="147"/>
      <c r="L614" s="147"/>
      <c r="M614" s="147">
        <v>4500000</v>
      </c>
      <c r="N614" s="147">
        <v>29972732.420000002</v>
      </c>
      <c r="O614" s="147">
        <v>11936697.699999999</v>
      </c>
      <c r="P614" s="147">
        <v>5556509.9500000002</v>
      </c>
      <c r="Q614" s="147"/>
      <c r="R614" s="147"/>
      <c r="S614" s="147"/>
      <c r="T614" s="147">
        <v>6380187.75</v>
      </c>
      <c r="U614" s="147">
        <v>28729212.460000001</v>
      </c>
      <c r="V614" s="147">
        <v>13093317.220000001</v>
      </c>
      <c r="W614" s="147">
        <v>15635895.24</v>
      </c>
      <c r="X614" s="147">
        <v>56488815.409999996</v>
      </c>
      <c r="Y614" s="147">
        <v>53269756.359999999</v>
      </c>
      <c r="Z614" s="147">
        <v>3038992</v>
      </c>
      <c r="AA614" s="147">
        <v>1389325</v>
      </c>
      <c r="AB614" s="148"/>
      <c r="AC614" s="149"/>
      <c r="AD614" s="149"/>
      <c r="AE614" s="149"/>
      <c r="AF614" s="149"/>
    </row>
    <row r="615" spans="1:32" ht="13.5" hidden="1" customHeight="1" outlineLevel="2" x14ac:dyDescent="0.15">
      <c r="A615" s="145">
        <v>560</v>
      </c>
      <c r="B615" s="146" t="s">
        <v>1278</v>
      </c>
      <c r="C615" s="146" t="s">
        <v>1410</v>
      </c>
      <c r="D615" s="146" t="s">
        <v>1411</v>
      </c>
      <c r="E615" s="146" t="s">
        <v>1420</v>
      </c>
      <c r="F615" s="146" t="s">
        <v>1421</v>
      </c>
      <c r="G615" s="147">
        <v>49842537.509999998</v>
      </c>
      <c r="H615" s="147">
        <v>22713601.629999999</v>
      </c>
      <c r="I615" s="147">
        <v>27128935.879999999</v>
      </c>
      <c r="J615" s="147"/>
      <c r="K615" s="147"/>
      <c r="L615" s="147"/>
      <c r="M615" s="147">
        <v>2400000</v>
      </c>
      <c r="N615" s="147">
        <v>24728935.879999999</v>
      </c>
      <c r="O615" s="147">
        <v>9227137.5500000007</v>
      </c>
      <c r="P615" s="147">
        <v>4203288.13</v>
      </c>
      <c r="Q615" s="147"/>
      <c r="R615" s="147"/>
      <c r="S615" s="147"/>
      <c r="T615" s="147">
        <v>5023849.42</v>
      </c>
      <c r="U615" s="147">
        <v>33553990.030000001</v>
      </c>
      <c r="V615" s="147">
        <v>14782397.24</v>
      </c>
      <c r="W615" s="147">
        <v>18771592.789999999</v>
      </c>
      <c r="X615" s="147">
        <v>50924378.090000004</v>
      </c>
      <c r="Y615" s="147">
        <v>43269404.670000002</v>
      </c>
      <c r="Z615" s="147">
        <v>4695066</v>
      </c>
      <c r="AA615" s="147">
        <v>919897</v>
      </c>
      <c r="AB615" s="148"/>
      <c r="AC615" s="149"/>
      <c r="AD615" s="149"/>
      <c r="AE615" s="149"/>
      <c r="AF615" s="149"/>
    </row>
    <row r="616" spans="1:32" ht="13.5" hidden="1" customHeight="1" outlineLevel="2" x14ac:dyDescent="0.15">
      <c r="A616" s="145">
        <v>561</v>
      </c>
      <c r="B616" s="146" t="s">
        <v>1278</v>
      </c>
      <c r="C616" s="146" t="s">
        <v>1410</v>
      </c>
      <c r="D616" s="146" t="s">
        <v>1411</v>
      </c>
      <c r="E616" s="146" t="s">
        <v>1422</v>
      </c>
      <c r="F616" s="146" t="s">
        <v>1423</v>
      </c>
      <c r="G616" s="147">
        <v>48554517.350000001</v>
      </c>
      <c r="H616" s="147">
        <v>19037839.77</v>
      </c>
      <c r="I616" s="147">
        <v>29516677.579999998</v>
      </c>
      <c r="J616" s="147"/>
      <c r="K616" s="147"/>
      <c r="L616" s="147"/>
      <c r="M616" s="147">
        <v>3000000</v>
      </c>
      <c r="N616" s="147">
        <v>26516677.579999998</v>
      </c>
      <c r="O616" s="147">
        <v>8988691.8300000001</v>
      </c>
      <c r="P616" s="147">
        <v>3523518.18</v>
      </c>
      <c r="Q616" s="147"/>
      <c r="R616" s="147"/>
      <c r="S616" s="147"/>
      <c r="T616" s="147">
        <v>5465173.6500000004</v>
      </c>
      <c r="U616" s="147">
        <v>11777186.210000001</v>
      </c>
      <c r="V616" s="147">
        <v>4542628.05</v>
      </c>
      <c r="W616" s="147">
        <v>7234558.1600000001</v>
      </c>
      <c r="X616" s="147">
        <v>42216409.390000001</v>
      </c>
      <c r="Y616" s="147">
        <v>39406797.130000003</v>
      </c>
      <c r="Z616" s="147">
        <v>2267145</v>
      </c>
      <c r="AA616" s="147">
        <v>917935</v>
      </c>
      <c r="AB616" s="148"/>
      <c r="AC616" s="149"/>
      <c r="AD616" s="149"/>
      <c r="AE616" s="149"/>
      <c r="AF616" s="149"/>
    </row>
    <row r="617" spans="1:32" ht="13.5" hidden="1" customHeight="1" outlineLevel="2" x14ac:dyDescent="0.15">
      <c r="A617" s="145">
        <v>562</v>
      </c>
      <c r="B617" s="146" t="s">
        <v>1278</v>
      </c>
      <c r="C617" s="146" t="s">
        <v>1410</v>
      </c>
      <c r="D617" s="146" t="s">
        <v>1411</v>
      </c>
      <c r="E617" s="146" t="s">
        <v>1424</v>
      </c>
      <c r="F617" s="146" t="s">
        <v>1425</v>
      </c>
      <c r="G617" s="147">
        <v>18582015.77</v>
      </c>
      <c r="H617" s="147">
        <v>8666251.2699999996</v>
      </c>
      <c r="I617" s="147">
        <v>9915764.5</v>
      </c>
      <c r="J617" s="147"/>
      <c r="K617" s="147"/>
      <c r="L617" s="147"/>
      <c r="M617" s="147">
        <v>800000</v>
      </c>
      <c r="N617" s="147">
        <v>9115764.5</v>
      </c>
      <c r="O617" s="147">
        <v>3430537.44</v>
      </c>
      <c r="P617" s="147">
        <v>1599411.5</v>
      </c>
      <c r="Q617" s="147"/>
      <c r="R617" s="147"/>
      <c r="S617" s="147"/>
      <c r="T617" s="147">
        <v>1831125.94</v>
      </c>
      <c r="U617" s="147">
        <v>5486472.5599999996</v>
      </c>
      <c r="V617" s="147">
        <v>2529629.23</v>
      </c>
      <c r="W617" s="147">
        <v>2956843.33</v>
      </c>
      <c r="X617" s="147">
        <v>14703733.77</v>
      </c>
      <c r="Y617" s="147">
        <v>14703733.77</v>
      </c>
      <c r="Z617" s="147">
        <v>443575</v>
      </c>
      <c r="AA617" s="147">
        <v>307548</v>
      </c>
      <c r="AB617" s="148"/>
      <c r="AC617" s="149"/>
      <c r="AD617" s="149"/>
      <c r="AE617" s="149"/>
      <c r="AF617" s="149"/>
    </row>
    <row r="618" spans="1:32" ht="13.5" hidden="1" customHeight="1" outlineLevel="2" x14ac:dyDescent="0.15">
      <c r="A618" s="145">
        <v>563</v>
      </c>
      <c r="B618" s="146" t="s">
        <v>1278</v>
      </c>
      <c r="C618" s="146" t="s">
        <v>1410</v>
      </c>
      <c r="D618" s="146" t="s">
        <v>1411</v>
      </c>
      <c r="E618" s="146" t="s">
        <v>1426</v>
      </c>
      <c r="F618" s="146" t="s">
        <v>1427</v>
      </c>
      <c r="G618" s="147">
        <v>93440181.480000004</v>
      </c>
      <c r="H618" s="147">
        <v>30800771.260000002</v>
      </c>
      <c r="I618" s="147">
        <v>62639410.219999999</v>
      </c>
      <c r="J618" s="147"/>
      <c r="K618" s="147"/>
      <c r="L618" s="147"/>
      <c r="M618" s="147">
        <v>4000000</v>
      </c>
      <c r="N618" s="147">
        <v>58639410.219999999</v>
      </c>
      <c r="O618" s="147">
        <v>17298184.43</v>
      </c>
      <c r="P618" s="147">
        <v>5705026.96</v>
      </c>
      <c r="Q618" s="147"/>
      <c r="R618" s="147"/>
      <c r="S618" s="147"/>
      <c r="T618" s="147">
        <v>11593157.470000001</v>
      </c>
      <c r="U618" s="147">
        <v>86593195.010000005</v>
      </c>
      <c r="V618" s="147">
        <v>27237519.780000001</v>
      </c>
      <c r="W618" s="147">
        <v>59355675.229999997</v>
      </c>
      <c r="X618" s="147">
        <v>133588242.92</v>
      </c>
      <c r="Y618" s="147">
        <v>127335043.78</v>
      </c>
      <c r="Z618" s="147">
        <v>4052689</v>
      </c>
      <c r="AA618" s="147">
        <v>1612140</v>
      </c>
      <c r="AB618" s="148"/>
      <c r="AC618" s="149"/>
      <c r="AD618" s="149"/>
      <c r="AE618" s="149"/>
      <c r="AF618" s="149"/>
    </row>
    <row r="619" spans="1:32" ht="13.5" hidden="1" customHeight="1" outlineLevel="2" x14ac:dyDescent="0.15">
      <c r="A619" s="145">
        <v>564</v>
      </c>
      <c r="B619" s="146" t="s">
        <v>1278</v>
      </c>
      <c r="C619" s="146" t="s">
        <v>1410</v>
      </c>
      <c r="D619" s="146" t="s">
        <v>1411</v>
      </c>
      <c r="E619" s="146" t="s">
        <v>1428</v>
      </c>
      <c r="F619" s="146" t="s">
        <v>1429</v>
      </c>
      <c r="G619" s="147">
        <v>41013238.789999999</v>
      </c>
      <c r="H619" s="147">
        <v>15200289.92</v>
      </c>
      <c r="I619" s="147">
        <v>25812948.870000001</v>
      </c>
      <c r="J619" s="147"/>
      <c r="K619" s="147"/>
      <c r="L619" s="147"/>
      <c r="M619" s="147">
        <v>1500000</v>
      </c>
      <c r="N619" s="147">
        <v>24312948.870000001</v>
      </c>
      <c r="O619" s="147">
        <v>7592606.9299999997</v>
      </c>
      <c r="P619" s="147">
        <v>2814868.5</v>
      </c>
      <c r="Q619" s="147"/>
      <c r="R619" s="147"/>
      <c r="S619" s="147"/>
      <c r="T619" s="147">
        <v>4777738.43</v>
      </c>
      <c r="U619" s="147">
        <v>14202744.050000001</v>
      </c>
      <c r="V619" s="147">
        <v>5152483.58</v>
      </c>
      <c r="W619" s="147">
        <v>9050260.4700000007</v>
      </c>
      <c r="X619" s="147">
        <v>39640947.770000003</v>
      </c>
      <c r="Y619" s="147">
        <v>38506298.07</v>
      </c>
      <c r="Z619" s="147">
        <v>1661700</v>
      </c>
      <c r="AA619" s="147">
        <v>485773</v>
      </c>
      <c r="AB619" s="148"/>
      <c r="AC619" s="149"/>
      <c r="AD619" s="149"/>
      <c r="AE619" s="149"/>
      <c r="AF619" s="149"/>
    </row>
    <row r="620" spans="1:32" ht="13.5" hidden="1" customHeight="1" outlineLevel="2" x14ac:dyDescent="0.15">
      <c r="A620" s="145">
        <v>565</v>
      </c>
      <c r="B620" s="146" t="s">
        <v>1278</v>
      </c>
      <c r="C620" s="146" t="s">
        <v>1410</v>
      </c>
      <c r="D620" s="146" t="s">
        <v>1411</v>
      </c>
      <c r="E620" s="146" t="s">
        <v>1430</v>
      </c>
      <c r="F620" s="146" t="s">
        <v>1431</v>
      </c>
      <c r="G620" s="147">
        <v>63756353.770000003</v>
      </c>
      <c r="H620" s="147">
        <v>22888287.98</v>
      </c>
      <c r="I620" s="147">
        <v>40868065.789999999</v>
      </c>
      <c r="J620" s="147"/>
      <c r="K620" s="147"/>
      <c r="L620" s="147"/>
      <c r="M620" s="147">
        <v>1600000</v>
      </c>
      <c r="N620" s="147">
        <v>39268065.789999999</v>
      </c>
      <c r="O620" s="147">
        <v>11794569.359999999</v>
      </c>
      <c r="P620" s="147">
        <v>4236019.71</v>
      </c>
      <c r="Q620" s="147"/>
      <c r="R620" s="147"/>
      <c r="S620" s="147"/>
      <c r="T620" s="147">
        <v>7558549.6500000004</v>
      </c>
      <c r="U620" s="147">
        <v>26220458.129999999</v>
      </c>
      <c r="V620" s="147">
        <v>9142984.3100000005</v>
      </c>
      <c r="W620" s="147">
        <v>17077473.82</v>
      </c>
      <c r="X620" s="147">
        <v>65504089.259999998</v>
      </c>
      <c r="Y620" s="147">
        <v>65504089.259999998</v>
      </c>
      <c r="Z620" s="147">
        <v>3109670</v>
      </c>
      <c r="AA620" s="147">
        <v>890868</v>
      </c>
      <c r="AB620" s="148"/>
      <c r="AC620" s="149"/>
      <c r="AD620" s="149"/>
      <c r="AE620" s="149"/>
      <c r="AF620" s="149"/>
    </row>
    <row r="621" spans="1:32" ht="13.5" hidden="1" customHeight="1" outlineLevel="2" x14ac:dyDescent="0.15">
      <c r="A621" s="145">
        <v>566</v>
      </c>
      <c r="B621" s="146" t="s">
        <v>1278</v>
      </c>
      <c r="C621" s="146" t="s">
        <v>1410</v>
      </c>
      <c r="D621" s="146" t="s">
        <v>1411</v>
      </c>
      <c r="E621" s="146" t="s">
        <v>1432</v>
      </c>
      <c r="F621" s="146" t="s">
        <v>1433</v>
      </c>
      <c r="G621" s="147">
        <v>62226149.079999998</v>
      </c>
      <c r="H621" s="147">
        <v>25169517.530000001</v>
      </c>
      <c r="I621" s="147">
        <v>37056631.549999997</v>
      </c>
      <c r="J621" s="147"/>
      <c r="K621" s="147"/>
      <c r="L621" s="147"/>
      <c r="M621" s="147">
        <v>3000000</v>
      </c>
      <c r="N621" s="147">
        <v>34056631.549999997</v>
      </c>
      <c r="O621" s="147">
        <v>11519663.02</v>
      </c>
      <c r="P621" s="147">
        <v>4659093.7300000004</v>
      </c>
      <c r="Q621" s="147"/>
      <c r="R621" s="147"/>
      <c r="S621" s="147"/>
      <c r="T621" s="147">
        <v>6860569.29</v>
      </c>
      <c r="U621" s="147">
        <v>33988450.310000002</v>
      </c>
      <c r="V621" s="147">
        <v>13552149.74</v>
      </c>
      <c r="W621" s="147">
        <v>20436300.57</v>
      </c>
      <c r="X621" s="147">
        <v>64353501.409999996</v>
      </c>
      <c r="Y621" s="147">
        <v>61501233.649999999</v>
      </c>
      <c r="Z621" s="147">
        <v>6601275</v>
      </c>
      <c r="AA621" s="147">
        <v>1043334</v>
      </c>
      <c r="AB621" s="148"/>
      <c r="AC621" s="149"/>
      <c r="AD621" s="149"/>
      <c r="AE621" s="149"/>
      <c r="AF621" s="149"/>
    </row>
    <row r="622" spans="1:32" ht="13.5" hidden="1" customHeight="1" outlineLevel="2" x14ac:dyDescent="0.15">
      <c r="A622" s="145">
        <v>567</v>
      </c>
      <c r="B622" s="146" t="s">
        <v>1278</v>
      </c>
      <c r="C622" s="146" t="s">
        <v>1410</v>
      </c>
      <c r="D622" s="146" t="s">
        <v>1411</v>
      </c>
      <c r="E622" s="146" t="s">
        <v>1434</v>
      </c>
      <c r="F622" s="146" t="s">
        <v>1435</v>
      </c>
      <c r="G622" s="147">
        <v>36367189.719999999</v>
      </c>
      <c r="H622" s="147">
        <v>12745478.68</v>
      </c>
      <c r="I622" s="147">
        <v>23621711.039999999</v>
      </c>
      <c r="J622" s="147"/>
      <c r="K622" s="147"/>
      <c r="L622" s="147"/>
      <c r="M622" s="147">
        <v>1500000</v>
      </c>
      <c r="N622" s="147">
        <v>22121711.039999999</v>
      </c>
      <c r="O622" s="147">
        <v>6732503.5700000003</v>
      </c>
      <c r="P622" s="147">
        <v>2359167.7999999998</v>
      </c>
      <c r="Q622" s="147"/>
      <c r="R622" s="147"/>
      <c r="S622" s="147"/>
      <c r="T622" s="147">
        <v>4373335.7699999996</v>
      </c>
      <c r="U622" s="147">
        <v>13933567.810000001</v>
      </c>
      <c r="V622" s="147">
        <v>4803942.5199999996</v>
      </c>
      <c r="W622" s="147">
        <v>9129625.2899999991</v>
      </c>
      <c r="X622" s="147">
        <v>37124672.100000001</v>
      </c>
      <c r="Y622" s="147">
        <v>35976824.07</v>
      </c>
      <c r="Z622" s="147">
        <v>1260320</v>
      </c>
      <c r="AA622" s="147">
        <v>413986</v>
      </c>
      <c r="AB622" s="148"/>
      <c r="AC622" s="149"/>
      <c r="AD622" s="149"/>
      <c r="AE622" s="149"/>
      <c r="AF622" s="149"/>
    </row>
    <row r="623" spans="1:32" ht="13.5" hidden="1" customHeight="1" outlineLevel="2" x14ac:dyDescent="0.15">
      <c r="A623" s="145">
        <v>568</v>
      </c>
      <c r="B623" s="146" t="s">
        <v>1278</v>
      </c>
      <c r="C623" s="146" t="s">
        <v>1410</v>
      </c>
      <c r="D623" s="146" t="s">
        <v>1411</v>
      </c>
      <c r="E623" s="146" t="s">
        <v>1436</v>
      </c>
      <c r="F623" s="146" t="s">
        <v>1437</v>
      </c>
      <c r="G623" s="147">
        <v>26224196.559999999</v>
      </c>
      <c r="H623" s="147">
        <v>11110238.5</v>
      </c>
      <c r="I623" s="147">
        <v>15113958.060000001</v>
      </c>
      <c r="J623" s="147"/>
      <c r="K623" s="147"/>
      <c r="L623" s="147"/>
      <c r="M623" s="147">
        <v>1700000</v>
      </c>
      <c r="N623" s="147">
        <v>13413958.060000001</v>
      </c>
      <c r="O623" s="147">
        <v>4854774.2699999996</v>
      </c>
      <c r="P623" s="147">
        <v>2056466.68</v>
      </c>
      <c r="Q623" s="147"/>
      <c r="R623" s="147"/>
      <c r="S623" s="147"/>
      <c r="T623" s="147">
        <v>2798307.59</v>
      </c>
      <c r="U623" s="147">
        <v>11330555.050000001</v>
      </c>
      <c r="V623" s="147">
        <v>4561455.82</v>
      </c>
      <c r="W623" s="147">
        <v>6769099.2300000004</v>
      </c>
      <c r="X623" s="147">
        <v>24681364.879999999</v>
      </c>
      <c r="Y623" s="147">
        <v>22673572.59</v>
      </c>
      <c r="Z623" s="147">
        <v>1947688</v>
      </c>
      <c r="AA623" s="147">
        <v>407840</v>
      </c>
      <c r="AB623" s="148"/>
      <c r="AC623" s="149"/>
      <c r="AD623" s="149"/>
      <c r="AE623" s="149"/>
      <c r="AF623" s="149"/>
    </row>
    <row r="624" spans="1:32" ht="13.5" hidden="1" customHeight="1" outlineLevel="2" x14ac:dyDescent="0.15">
      <c r="A624" s="145">
        <v>569</v>
      </c>
      <c r="B624" s="146" t="s">
        <v>1278</v>
      </c>
      <c r="C624" s="146" t="s">
        <v>1410</v>
      </c>
      <c r="D624" s="146" t="s">
        <v>1411</v>
      </c>
      <c r="E624" s="146" t="s">
        <v>1438</v>
      </c>
      <c r="F624" s="146" t="s">
        <v>1439</v>
      </c>
      <c r="G624" s="147">
        <v>35184715.340000004</v>
      </c>
      <c r="H624" s="147">
        <v>16475546.27</v>
      </c>
      <c r="I624" s="147">
        <v>18709169.07</v>
      </c>
      <c r="J624" s="147"/>
      <c r="K624" s="147"/>
      <c r="L624" s="147"/>
      <c r="M624" s="147">
        <v>2000000</v>
      </c>
      <c r="N624" s="147">
        <v>16709169.07</v>
      </c>
      <c r="O624" s="147">
        <v>6511319.6699999999</v>
      </c>
      <c r="P624" s="147">
        <v>3049437.75</v>
      </c>
      <c r="Q624" s="147"/>
      <c r="R624" s="147"/>
      <c r="S624" s="147"/>
      <c r="T624" s="147">
        <v>3461881.92</v>
      </c>
      <c r="U624" s="147">
        <v>15889905</v>
      </c>
      <c r="V624" s="147">
        <v>7295048.9800000004</v>
      </c>
      <c r="W624" s="147">
        <v>8594856.0199999996</v>
      </c>
      <c r="X624" s="147">
        <v>30765907.010000002</v>
      </c>
      <c r="Y624" s="147">
        <v>30765907.010000002</v>
      </c>
      <c r="Z624" s="147">
        <v>2886082</v>
      </c>
      <c r="AA624" s="147">
        <v>633794</v>
      </c>
      <c r="AB624" s="148"/>
      <c r="AC624" s="149"/>
      <c r="AD624" s="149"/>
      <c r="AE624" s="149"/>
      <c r="AF624" s="149"/>
    </row>
    <row r="625" spans="1:32" ht="13.5" hidden="1" customHeight="1" outlineLevel="2" x14ac:dyDescent="0.15">
      <c r="A625" s="145">
        <v>570</v>
      </c>
      <c r="B625" s="146" t="s">
        <v>1278</v>
      </c>
      <c r="C625" s="146" t="s">
        <v>1410</v>
      </c>
      <c r="D625" s="146" t="s">
        <v>1411</v>
      </c>
      <c r="E625" s="146" t="s">
        <v>1440</v>
      </c>
      <c r="F625" s="146" t="s">
        <v>1441</v>
      </c>
      <c r="G625" s="147">
        <v>43646922</v>
      </c>
      <c r="H625" s="147">
        <v>15650328.74</v>
      </c>
      <c r="I625" s="147">
        <v>27996593.260000002</v>
      </c>
      <c r="J625" s="147"/>
      <c r="K625" s="147"/>
      <c r="L625" s="147"/>
      <c r="M625" s="147">
        <v>4000000</v>
      </c>
      <c r="N625" s="147">
        <v>23996593.260000002</v>
      </c>
      <c r="O625" s="147">
        <v>8080169.5300000003</v>
      </c>
      <c r="P625" s="147">
        <v>2896799.51</v>
      </c>
      <c r="Q625" s="147"/>
      <c r="R625" s="147"/>
      <c r="S625" s="147"/>
      <c r="T625" s="147">
        <v>5183370.0199999996</v>
      </c>
      <c r="U625" s="147">
        <v>10940003.039999999</v>
      </c>
      <c r="V625" s="147">
        <v>3839266.75</v>
      </c>
      <c r="W625" s="147">
        <v>7100736.29</v>
      </c>
      <c r="X625" s="147">
        <v>40280699.57</v>
      </c>
      <c r="Y625" s="147">
        <v>40080622.590000004</v>
      </c>
      <c r="Z625" s="147">
        <v>2039032</v>
      </c>
      <c r="AA625" s="147">
        <v>486558</v>
      </c>
      <c r="AB625" s="148"/>
      <c r="AC625" s="149"/>
      <c r="AD625" s="149"/>
      <c r="AE625" s="149"/>
      <c r="AF625" s="149"/>
    </row>
    <row r="626" spans="1:32" ht="13.5" hidden="1" customHeight="1" outlineLevel="2" x14ac:dyDescent="0.15">
      <c r="A626" s="145">
        <v>571</v>
      </c>
      <c r="B626" s="146" t="s">
        <v>1278</v>
      </c>
      <c r="C626" s="146" t="s">
        <v>1410</v>
      </c>
      <c r="D626" s="146" t="s">
        <v>1411</v>
      </c>
      <c r="E626" s="146" t="s">
        <v>1442</v>
      </c>
      <c r="F626" s="146" t="s">
        <v>1443</v>
      </c>
      <c r="G626" s="147">
        <v>38656657.780000001</v>
      </c>
      <c r="H626" s="147">
        <v>12685320.050000001</v>
      </c>
      <c r="I626" s="147">
        <v>25971337.73</v>
      </c>
      <c r="J626" s="147"/>
      <c r="K626" s="147"/>
      <c r="L626" s="147"/>
      <c r="M626" s="147">
        <v>2600000</v>
      </c>
      <c r="N626" s="147">
        <v>23371337.73</v>
      </c>
      <c r="O626" s="147">
        <v>7155190.8899999997</v>
      </c>
      <c r="P626" s="147">
        <v>2348199.7200000002</v>
      </c>
      <c r="Q626" s="147"/>
      <c r="R626" s="147"/>
      <c r="S626" s="147"/>
      <c r="T626" s="147">
        <v>4806991.17</v>
      </c>
      <c r="U626" s="147">
        <v>13460141.5</v>
      </c>
      <c r="V626" s="147">
        <v>4357064.2300000004</v>
      </c>
      <c r="W626" s="147">
        <v>9103077.2699999996</v>
      </c>
      <c r="X626" s="147">
        <v>39881406.170000002</v>
      </c>
      <c r="Y626" s="147">
        <v>39881406.170000002</v>
      </c>
      <c r="Z626" s="147">
        <v>1499342</v>
      </c>
      <c r="AA626" s="147">
        <v>464460</v>
      </c>
      <c r="AB626" s="148"/>
      <c r="AC626" s="149"/>
      <c r="AD626" s="149"/>
      <c r="AE626" s="149"/>
      <c r="AF626" s="149"/>
    </row>
    <row r="627" spans="1:32" ht="13.5" hidden="1" customHeight="1" outlineLevel="2" x14ac:dyDescent="0.15">
      <c r="A627" s="145">
        <v>572</v>
      </c>
      <c r="B627" s="146" t="s">
        <v>1278</v>
      </c>
      <c r="C627" s="146" t="s">
        <v>1410</v>
      </c>
      <c r="D627" s="146" t="s">
        <v>1411</v>
      </c>
      <c r="E627" s="146" t="s">
        <v>1444</v>
      </c>
      <c r="F627" s="146" t="s">
        <v>1445</v>
      </c>
      <c r="G627" s="147">
        <v>125201701.64</v>
      </c>
      <c r="H627" s="147">
        <v>44079087.75</v>
      </c>
      <c r="I627" s="147">
        <v>81122613.890000001</v>
      </c>
      <c r="J627" s="147"/>
      <c r="K627" s="147"/>
      <c r="L627" s="147"/>
      <c r="M627" s="147">
        <v>6200000</v>
      </c>
      <c r="N627" s="147">
        <v>74922613.890000001</v>
      </c>
      <c r="O627" s="147">
        <v>23106325.43</v>
      </c>
      <c r="P627" s="147">
        <v>8131991.0300000003</v>
      </c>
      <c r="Q627" s="147"/>
      <c r="R627" s="147"/>
      <c r="S627" s="147"/>
      <c r="T627" s="147">
        <v>14974334.4</v>
      </c>
      <c r="U627" s="147">
        <v>119251095.79000001</v>
      </c>
      <c r="V627" s="147">
        <v>40197910.219999999</v>
      </c>
      <c r="W627" s="147">
        <v>79053185.569999993</v>
      </c>
      <c r="X627" s="147">
        <v>175150133.86000001</v>
      </c>
      <c r="Y627" s="147">
        <v>175150133.86000001</v>
      </c>
      <c r="Z627" s="147">
        <v>4627514</v>
      </c>
      <c r="AA627" s="147">
        <v>1806319</v>
      </c>
      <c r="AB627" s="148"/>
      <c r="AC627" s="149"/>
      <c r="AD627" s="149"/>
      <c r="AE627" s="149"/>
      <c r="AF627" s="149"/>
    </row>
    <row r="628" spans="1:32" ht="13.5" hidden="1" customHeight="1" outlineLevel="2" x14ac:dyDescent="0.15">
      <c r="A628" s="145">
        <v>573</v>
      </c>
      <c r="B628" s="146" t="s">
        <v>1278</v>
      </c>
      <c r="C628" s="146" t="s">
        <v>1410</v>
      </c>
      <c r="D628" s="146" t="s">
        <v>1411</v>
      </c>
      <c r="E628" s="146" t="s">
        <v>1446</v>
      </c>
      <c r="F628" s="146" t="s">
        <v>1447</v>
      </c>
      <c r="G628" s="147">
        <v>38829931.979999997</v>
      </c>
      <c r="H628" s="147">
        <v>13309991.800000001</v>
      </c>
      <c r="I628" s="147">
        <v>25519940.18</v>
      </c>
      <c r="J628" s="147"/>
      <c r="K628" s="147"/>
      <c r="L628" s="147"/>
      <c r="M628" s="147">
        <v>2500000</v>
      </c>
      <c r="N628" s="147">
        <v>23019940.18</v>
      </c>
      <c r="O628" s="147">
        <v>7188420.5999999996</v>
      </c>
      <c r="P628" s="147">
        <v>2464537.3199999998</v>
      </c>
      <c r="Q628" s="147"/>
      <c r="R628" s="147"/>
      <c r="S628" s="147"/>
      <c r="T628" s="147">
        <v>4723883.28</v>
      </c>
      <c r="U628" s="147">
        <v>8597333.3399999999</v>
      </c>
      <c r="V628" s="147">
        <v>2853870.88</v>
      </c>
      <c r="W628" s="147">
        <v>5743462.46</v>
      </c>
      <c r="X628" s="147">
        <v>35987285.920000002</v>
      </c>
      <c r="Y628" s="147">
        <v>34357827.020000003</v>
      </c>
      <c r="Z628" s="147">
        <v>1803964.23</v>
      </c>
      <c r="AA628" s="147">
        <v>443930</v>
      </c>
      <c r="AB628" s="148"/>
      <c r="AC628" s="149"/>
      <c r="AD628" s="149"/>
      <c r="AE628" s="149"/>
      <c r="AF628" s="149"/>
    </row>
    <row r="629" spans="1:32" ht="13.5" hidden="1" customHeight="1" outlineLevel="1" x14ac:dyDescent="0.15">
      <c r="A629" s="151"/>
      <c r="B629" s="152"/>
      <c r="C629" s="153"/>
      <c r="D629" s="154" t="s">
        <v>1448</v>
      </c>
      <c r="E629" s="152"/>
      <c r="F629" s="152"/>
      <c r="G629" s="155">
        <v>996216609.98000014</v>
      </c>
      <c r="H629" s="155">
        <v>385448229.82999998</v>
      </c>
      <c r="I629" s="155">
        <v>610768380.1500001</v>
      </c>
      <c r="J629" s="155"/>
      <c r="K629" s="155"/>
      <c r="L629" s="155"/>
      <c r="M629" s="155">
        <v>50000000</v>
      </c>
      <c r="N629" s="155">
        <v>560768380.14999998</v>
      </c>
      <c r="O629" s="155">
        <v>184332344.76999998</v>
      </c>
      <c r="P629" s="155">
        <v>71337870.37999998</v>
      </c>
      <c r="Q629" s="155"/>
      <c r="R629" s="155"/>
      <c r="S629" s="155"/>
      <c r="T629" s="155">
        <v>112994474.39</v>
      </c>
      <c r="U629" s="155">
        <v>990082812.61999977</v>
      </c>
      <c r="V629" s="155">
        <v>379866774.78999996</v>
      </c>
      <c r="W629" s="155">
        <v>610216037.83000016</v>
      </c>
      <c r="X629" s="155">
        <v>1333978892.3699999</v>
      </c>
      <c r="Y629" s="155">
        <v>1261130332.46</v>
      </c>
      <c r="Z629" s="155">
        <v>50580775.229999997</v>
      </c>
      <c r="AA629" s="155">
        <v>17343352</v>
      </c>
      <c r="AB629" s="148"/>
      <c r="AC629" s="149"/>
      <c r="AD629" s="149"/>
      <c r="AE629" s="149"/>
      <c r="AF629" s="149"/>
    </row>
    <row r="630" spans="1:32" ht="13.5" hidden="1" customHeight="1" outlineLevel="2" x14ac:dyDescent="0.15">
      <c r="A630" s="156">
        <v>574</v>
      </c>
      <c r="B630" s="157" t="s">
        <v>1278</v>
      </c>
      <c r="C630" s="146" t="s">
        <v>1449</v>
      </c>
      <c r="D630" s="157" t="s">
        <v>1450</v>
      </c>
      <c r="E630" s="157" t="s">
        <v>1451</v>
      </c>
      <c r="F630" s="157" t="s">
        <v>1452</v>
      </c>
      <c r="G630" s="147">
        <v>106223877.88</v>
      </c>
      <c r="H630" s="147">
        <v>60868295.619999997</v>
      </c>
      <c r="I630" s="147">
        <v>45355582.259999998</v>
      </c>
      <c r="J630" s="147"/>
      <c r="K630" s="147"/>
      <c r="L630" s="147"/>
      <c r="M630" s="147">
        <v>2300000</v>
      </c>
      <c r="N630" s="147">
        <v>43055582.259999998</v>
      </c>
      <c r="O630" s="147">
        <v>19544728.539999999</v>
      </c>
      <c r="P630" s="147">
        <v>11190116.539999999</v>
      </c>
      <c r="Q630" s="147"/>
      <c r="R630" s="147"/>
      <c r="S630" s="147"/>
      <c r="T630" s="147">
        <v>8354612</v>
      </c>
      <c r="U630" s="147">
        <v>210964110.53999999</v>
      </c>
      <c r="V630" s="147">
        <v>113515659.84</v>
      </c>
      <c r="W630" s="147">
        <v>97448450.700000003</v>
      </c>
      <c r="X630" s="147">
        <v>151158644.96000001</v>
      </c>
      <c r="Y630" s="147">
        <v>139941639.41999999</v>
      </c>
      <c r="Z630" s="147">
        <v>2771661.97</v>
      </c>
      <c r="AA630" s="147">
        <v>1776130.02</v>
      </c>
      <c r="AB630" s="148"/>
      <c r="AC630" s="149"/>
      <c r="AD630" s="149"/>
      <c r="AE630" s="149"/>
      <c r="AF630" s="149"/>
    </row>
    <row r="631" spans="1:32" ht="13.5" hidden="1" customHeight="1" outlineLevel="2" x14ac:dyDescent="0.15">
      <c r="A631" s="145">
        <v>575</v>
      </c>
      <c r="B631" s="146" t="s">
        <v>1278</v>
      </c>
      <c r="C631" s="146" t="s">
        <v>1449</v>
      </c>
      <c r="D631" s="146" t="s">
        <v>1450</v>
      </c>
      <c r="E631" s="146" t="s">
        <v>1453</v>
      </c>
      <c r="F631" s="146" t="s">
        <v>1454</v>
      </c>
      <c r="G631" s="147">
        <v>51216849.219999999</v>
      </c>
      <c r="H631" s="147">
        <v>20015212.710000001</v>
      </c>
      <c r="I631" s="147">
        <v>31201636.510000002</v>
      </c>
      <c r="J631" s="147"/>
      <c r="K631" s="147"/>
      <c r="L631" s="147"/>
      <c r="M631" s="147">
        <v>2800000</v>
      </c>
      <c r="N631" s="147">
        <v>28401636.510000002</v>
      </c>
      <c r="O631" s="147">
        <v>9422249.6300000008</v>
      </c>
      <c r="P631" s="147">
        <v>3681143.97</v>
      </c>
      <c r="Q631" s="147"/>
      <c r="R631" s="147"/>
      <c r="S631" s="147"/>
      <c r="T631" s="147">
        <v>5741105.6600000001</v>
      </c>
      <c r="U631" s="147">
        <v>8259953.6200000001</v>
      </c>
      <c r="V631" s="147">
        <v>3173307.32</v>
      </c>
      <c r="W631" s="147">
        <v>5086646.3</v>
      </c>
      <c r="X631" s="147">
        <v>42029388.469999999</v>
      </c>
      <c r="Y631" s="147">
        <v>42029388.469999999</v>
      </c>
      <c r="Z631" s="147">
        <v>910237.84</v>
      </c>
      <c r="AA631" s="147">
        <v>720348.28</v>
      </c>
      <c r="AB631" s="148"/>
      <c r="AC631" s="149"/>
      <c r="AD631" s="149"/>
      <c r="AE631" s="149"/>
      <c r="AF631" s="149"/>
    </row>
    <row r="632" spans="1:32" ht="13.5" hidden="1" customHeight="1" outlineLevel="2" x14ac:dyDescent="0.15">
      <c r="A632" s="145">
        <v>576</v>
      </c>
      <c r="B632" s="146" t="s">
        <v>1278</v>
      </c>
      <c r="C632" s="146" t="s">
        <v>1449</v>
      </c>
      <c r="D632" s="146" t="s">
        <v>1450</v>
      </c>
      <c r="E632" s="146" t="s">
        <v>1455</v>
      </c>
      <c r="F632" s="146" t="s">
        <v>1456</v>
      </c>
      <c r="G632" s="147">
        <v>54897560.880000003</v>
      </c>
      <c r="H632" s="147">
        <v>25625227.5</v>
      </c>
      <c r="I632" s="147">
        <v>29272333.379999999</v>
      </c>
      <c r="J632" s="147"/>
      <c r="K632" s="147"/>
      <c r="L632" s="147"/>
      <c r="M632" s="147">
        <v>4800000</v>
      </c>
      <c r="N632" s="147">
        <v>24472333.379999999</v>
      </c>
      <c r="O632" s="147">
        <v>10100910.880000001</v>
      </c>
      <c r="P632" s="147">
        <v>4714590.5</v>
      </c>
      <c r="Q632" s="147"/>
      <c r="R632" s="147"/>
      <c r="S632" s="147"/>
      <c r="T632" s="147">
        <v>5386320.3799999999</v>
      </c>
      <c r="U632" s="147">
        <v>10821138.300000001</v>
      </c>
      <c r="V632" s="147">
        <v>4922639</v>
      </c>
      <c r="W632" s="147">
        <v>5898499.2999999998</v>
      </c>
      <c r="X632" s="147">
        <v>40557153.060000002</v>
      </c>
      <c r="Y632" s="147">
        <v>37887145.289999999</v>
      </c>
      <c r="Z632" s="147">
        <v>1215972.6299999999</v>
      </c>
      <c r="AA632" s="147">
        <v>751894.06</v>
      </c>
      <c r="AB632" s="148"/>
      <c r="AC632" s="149"/>
      <c r="AD632" s="149"/>
      <c r="AE632" s="149"/>
      <c r="AF632" s="149"/>
    </row>
    <row r="633" spans="1:32" ht="13.5" hidden="1" customHeight="1" outlineLevel="2" x14ac:dyDescent="0.15">
      <c r="A633" s="145">
        <v>577</v>
      </c>
      <c r="B633" s="146" t="s">
        <v>1278</v>
      </c>
      <c r="C633" s="146" t="s">
        <v>1449</v>
      </c>
      <c r="D633" s="146" t="s">
        <v>1450</v>
      </c>
      <c r="E633" s="146" t="s">
        <v>1457</v>
      </c>
      <c r="F633" s="146" t="s">
        <v>1458</v>
      </c>
      <c r="G633" s="147">
        <v>37064880.270000003</v>
      </c>
      <c r="H633" s="147">
        <v>18488503.57</v>
      </c>
      <c r="I633" s="147">
        <v>18576376.699999999</v>
      </c>
      <c r="J633" s="147"/>
      <c r="K633" s="147"/>
      <c r="L633" s="147"/>
      <c r="M633" s="147">
        <v>2800000</v>
      </c>
      <c r="N633" s="147">
        <v>15776376.699999999</v>
      </c>
      <c r="O633" s="147">
        <v>6819775.7199999997</v>
      </c>
      <c r="P633" s="147">
        <v>3402996.75</v>
      </c>
      <c r="Q633" s="147"/>
      <c r="R633" s="147"/>
      <c r="S633" s="147"/>
      <c r="T633" s="147">
        <v>3416778.97</v>
      </c>
      <c r="U633" s="147">
        <v>12202432.27</v>
      </c>
      <c r="V633" s="147">
        <v>5910760.6799999997</v>
      </c>
      <c r="W633" s="147">
        <v>6291671.5899999999</v>
      </c>
      <c r="X633" s="147">
        <v>28284827.260000002</v>
      </c>
      <c r="Y633" s="147">
        <v>26620446.809999999</v>
      </c>
      <c r="Z633" s="147">
        <v>116225.24</v>
      </c>
      <c r="AA633" s="147">
        <v>503658.95</v>
      </c>
      <c r="AB633" s="148"/>
      <c r="AC633" s="149"/>
      <c r="AD633" s="149"/>
      <c r="AE633" s="149"/>
      <c r="AF633" s="149"/>
    </row>
    <row r="634" spans="1:32" ht="13.5" hidden="1" customHeight="1" outlineLevel="2" x14ac:dyDescent="0.15">
      <c r="A634" s="145">
        <v>578</v>
      </c>
      <c r="B634" s="146" t="s">
        <v>1278</v>
      </c>
      <c r="C634" s="146" t="s">
        <v>1449</v>
      </c>
      <c r="D634" s="146" t="s">
        <v>1450</v>
      </c>
      <c r="E634" s="146" t="s">
        <v>1459</v>
      </c>
      <c r="F634" s="146" t="s">
        <v>1460</v>
      </c>
      <c r="G634" s="147">
        <v>25880372.57</v>
      </c>
      <c r="H634" s="147">
        <v>9724097.1500000004</v>
      </c>
      <c r="I634" s="147">
        <v>16156275.42</v>
      </c>
      <c r="J634" s="147"/>
      <c r="K634" s="147"/>
      <c r="L634" s="147"/>
      <c r="M634" s="147">
        <v>1200000</v>
      </c>
      <c r="N634" s="147">
        <v>14956275.42</v>
      </c>
      <c r="O634" s="147">
        <v>4761875.26</v>
      </c>
      <c r="P634" s="147">
        <v>1789711.13</v>
      </c>
      <c r="Q634" s="147"/>
      <c r="R634" s="147"/>
      <c r="S634" s="147"/>
      <c r="T634" s="147">
        <v>2972164.13</v>
      </c>
      <c r="U634" s="147">
        <v>8162269.7999999998</v>
      </c>
      <c r="V634" s="147">
        <v>3036688.72</v>
      </c>
      <c r="W634" s="147">
        <v>5125581.08</v>
      </c>
      <c r="X634" s="147">
        <v>24254020.629999999</v>
      </c>
      <c r="Y634" s="147">
        <v>23775277.079999998</v>
      </c>
      <c r="Z634" s="147">
        <v>1995984.72</v>
      </c>
      <c r="AA634" s="147">
        <v>317456.77</v>
      </c>
      <c r="AB634" s="148"/>
      <c r="AC634" s="149"/>
      <c r="AD634" s="149"/>
      <c r="AE634" s="149"/>
      <c r="AF634" s="149"/>
    </row>
    <row r="635" spans="1:32" ht="13.5" hidden="1" customHeight="1" outlineLevel="2" x14ac:dyDescent="0.15">
      <c r="A635" s="145">
        <v>579</v>
      </c>
      <c r="B635" s="146" t="s">
        <v>1278</v>
      </c>
      <c r="C635" s="146" t="s">
        <v>1449</v>
      </c>
      <c r="D635" s="146" t="s">
        <v>1450</v>
      </c>
      <c r="E635" s="146" t="s">
        <v>1461</v>
      </c>
      <c r="F635" s="146" t="s">
        <v>1462</v>
      </c>
      <c r="G635" s="147">
        <v>43810452.259999998</v>
      </c>
      <c r="H635" s="147">
        <v>24352538.079999998</v>
      </c>
      <c r="I635" s="147">
        <v>19457914.18</v>
      </c>
      <c r="J635" s="147"/>
      <c r="K635" s="147"/>
      <c r="L635" s="147"/>
      <c r="M635" s="147">
        <v>2500000</v>
      </c>
      <c r="N635" s="147">
        <v>16957914.18</v>
      </c>
      <c r="O635" s="147">
        <v>8060931.4299999997</v>
      </c>
      <c r="P635" s="147">
        <v>4480310.63</v>
      </c>
      <c r="Q635" s="147"/>
      <c r="R635" s="147"/>
      <c r="S635" s="147"/>
      <c r="T635" s="147">
        <v>3580620.7999999998</v>
      </c>
      <c r="U635" s="147">
        <v>14242198.58</v>
      </c>
      <c r="V635" s="147">
        <v>7770996.29</v>
      </c>
      <c r="W635" s="147">
        <v>6471202.29</v>
      </c>
      <c r="X635" s="147">
        <v>29509737.27</v>
      </c>
      <c r="Y635" s="147">
        <v>25363156.41</v>
      </c>
      <c r="Z635" s="147">
        <v>2178972.66</v>
      </c>
      <c r="AA635" s="147">
        <v>581071.81000000006</v>
      </c>
      <c r="AB635" s="148"/>
      <c r="AC635" s="149"/>
      <c r="AD635" s="149"/>
      <c r="AE635" s="149"/>
      <c r="AF635" s="149"/>
    </row>
    <row r="636" spans="1:32" ht="13.5" hidden="1" customHeight="1" outlineLevel="2" x14ac:dyDescent="0.15">
      <c r="A636" s="145">
        <v>580</v>
      </c>
      <c r="B636" s="146" t="s">
        <v>1278</v>
      </c>
      <c r="C636" s="146" t="s">
        <v>1449</v>
      </c>
      <c r="D636" s="146" t="s">
        <v>1450</v>
      </c>
      <c r="E636" s="146" t="s">
        <v>1463</v>
      </c>
      <c r="F636" s="146" t="s">
        <v>1464</v>
      </c>
      <c r="G636" s="147">
        <v>65791988.020000003</v>
      </c>
      <c r="H636" s="147">
        <v>31475605.969999999</v>
      </c>
      <c r="I636" s="147">
        <v>34316382.049999997</v>
      </c>
      <c r="J636" s="147"/>
      <c r="K636" s="147"/>
      <c r="L636" s="147"/>
      <c r="M636" s="147">
        <v>3200000</v>
      </c>
      <c r="N636" s="147">
        <v>31116382.050000001</v>
      </c>
      <c r="O636" s="147">
        <v>12099961.99</v>
      </c>
      <c r="P636" s="147">
        <v>5787999.2800000003</v>
      </c>
      <c r="Q636" s="147"/>
      <c r="R636" s="147"/>
      <c r="S636" s="147"/>
      <c r="T636" s="147">
        <v>6311962.71</v>
      </c>
      <c r="U636" s="147">
        <v>16169680.35</v>
      </c>
      <c r="V636" s="147">
        <v>7535150.75</v>
      </c>
      <c r="W636" s="147">
        <v>8634529.5999999996</v>
      </c>
      <c r="X636" s="147">
        <v>49262874.359999999</v>
      </c>
      <c r="Y636" s="147">
        <v>49262874.359999999</v>
      </c>
      <c r="Z636" s="147">
        <v>3253269.05</v>
      </c>
      <c r="AA636" s="147">
        <v>972711.16</v>
      </c>
      <c r="AB636" s="148"/>
      <c r="AC636" s="149"/>
      <c r="AD636" s="149"/>
      <c r="AE636" s="149"/>
      <c r="AF636" s="149"/>
    </row>
    <row r="637" spans="1:32" ht="13.5" hidden="1" customHeight="1" outlineLevel="2" x14ac:dyDescent="0.15">
      <c r="A637" s="145">
        <v>581</v>
      </c>
      <c r="B637" s="146" t="s">
        <v>1278</v>
      </c>
      <c r="C637" s="146" t="s">
        <v>1449</v>
      </c>
      <c r="D637" s="146" t="s">
        <v>1450</v>
      </c>
      <c r="E637" s="146" t="s">
        <v>1465</v>
      </c>
      <c r="F637" s="146" t="s">
        <v>1466</v>
      </c>
      <c r="G637" s="147">
        <v>63659212.990000002</v>
      </c>
      <c r="H637" s="147">
        <v>25141096.59</v>
      </c>
      <c r="I637" s="147">
        <v>38518116.399999999</v>
      </c>
      <c r="J637" s="147"/>
      <c r="K637" s="147"/>
      <c r="L637" s="147"/>
      <c r="M637" s="147">
        <v>4100000</v>
      </c>
      <c r="N637" s="147">
        <v>34418116.399999999</v>
      </c>
      <c r="O637" s="147">
        <v>11709300.35</v>
      </c>
      <c r="P637" s="147">
        <v>4623745.0199999996</v>
      </c>
      <c r="Q637" s="147"/>
      <c r="R637" s="147"/>
      <c r="S637" s="147"/>
      <c r="T637" s="147">
        <v>7085555.3300000001</v>
      </c>
      <c r="U637" s="147">
        <v>29999011.27</v>
      </c>
      <c r="V637" s="147">
        <v>11592448.390000001</v>
      </c>
      <c r="W637" s="147">
        <v>18406562.879999999</v>
      </c>
      <c r="X637" s="147">
        <v>64010234.609999999</v>
      </c>
      <c r="Y637" s="147">
        <v>64010234.609999999</v>
      </c>
      <c r="Z637" s="147">
        <v>3402667.51</v>
      </c>
      <c r="AA637" s="147">
        <v>771322.64</v>
      </c>
      <c r="AB637" s="148"/>
      <c r="AC637" s="149"/>
      <c r="AD637" s="149"/>
      <c r="AE637" s="149"/>
      <c r="AF637" s="149"/>
    </row>
    <row r="638" spans="1:32" ht="13.5" hidden="1" customHeight="1" outlineLevel="2" x14ac:dyDescent="0.15">
      <c r="A638" s="145">
        <v>582</v>
      </c>
      <c r="B638" s="146" t="s">
        <v>1278</v>
      </c>
      <c r="C638" s="146" t="s">
        <v>1449</v>
      </c>
      <c r="D638" s="146" t="s">
        <v>1450</v>
      </c>
      <c r="E638" s="146" t="s">
        <v>1467</v>
      </c>
      <c r="F638" s="146" t="s">
        <v>1468</v>
      </c>
      <c r="G638" s="147">
        <v>48526530.329999998</v>
      </c>
      <c r="H638" s="147">
        <v>19355361.010000002</v>
      </c>
      <c r="I638" s="147">
        <v>29171169.32</v>
      </c>
      <c r="J638" s="147"/>
      <c r="K638" s="147"/>
      <c r="L638" s="147"/>
      <c r="M638" s="147">
        <v>500000</v>
      </c>
      <c r="N638" s="147">
        <v>28671169.32</v>
      </c>
      <c r="O638" s="147">
        <v>8928669.1600000001</v>
      </c>
      <c r="P638" s="147">
        <v>3560140.51</v>
      </c>
      <c r="Q638" s="147"/>
      <c r="R638" s="147"/>
      <c r="S638" s="147"/>
      <c r="T638" s="147">
        <v>5368528.6500000004</v>
      </c>
      <c r="U638" s="147">
        <v>11276143.93</v>
      </c>
      <c r="V638" s="147">
        <v>4407142.4800000004</v>
      </c>
      <c r="W638" s="147">
        <v>6869001.4500000002</v>
      </c>
      <c r="X638" s="147">
        <v>41408699.420000002</v>
      </c>
      <c r="Y638" s="147">
        <v>37724085.829999998</v>
      </c>
      <c r="Z638" s="147">
        <v>1100502.08</v>
      </c>
      <c r="AA638" s="147">
        <v>698805.3</v>
      </c>
      <c r="AB638" s="148"/>
      <c r="AC638" s="149"/>
      <c r="AD638" s="149"/>
      <c r="AE638" s="149"/>
      <c r="AF638" s="149"/>
    </row>
    <row r="639" spans="1:32" ht="13.5" hidden="1" customHeight="1" outlineLevel="2" x14ac:dyDescent="0.15">
      <c r="A639" s="145">
        <v>583</v>
      </c>
      <c r="B639" s="146" t="s">
        <v>1278</v>
      </c>
      <c r="C639" s="146" t="s">
        <v>1449</v>
      </c>
      <c r="D639" s="146" t="s">
        <v>1450</v>
      </c>
      <c r="E639" s="146" t="s">
        <v>1469</v>
      </c>
      <c r="F639" s="146" t="s">
        <v>1470</v>
      </c>
      <c r="G639" s="147">
        <v>53783169.100000001</v>
      </c>
      <c r="H639" s="147">
        <v>19574665.98</v>
      </c>
      <c r="I639" s="147">
        <v>34208503.119999997</v>
      </c>
      <c r="J639" s="147"/>
      <c r="K639" s="147"/>
      <c r="L639" s="147"/>
      <c r="M639" s="147">
        <v>3900000</v>
      </c>
      <c r="N639" s="147">
        <v>30308503.120000001</v>
      </c>
      <c r="O639" s="147">
        <v>9895867.6799999997</v>
      </c>
      <c r="P639" s="147">
        <v>3600691.07</v>
      </c>
      <c r="Q639" s="147"/>
      <c r="R639" s="147"/>
      <c r="S639" s="147"/>
      <c r="T639" s="147">
        <v>6295176.6100000003</v>
      </c>
      <c r="U639" s="147">
        <v>14750995.460000001</v>
      </c>
      <c r="V639" s="147">
        <v>5288603.95</v>
      </c>
      <c r="W639" s="147">
        <v>9462391.5099999998</v>
      </c>
      <c r="X639" s="147">
        <v>49966071.240000002</v>
      </c>
      <c r="Y639" s="147">
        <v>47136422.18</v>
      </c>
      <c r="Z639" s="147">
        <v>944366.13</v>
      </c>
      <c r="AA639" s="147">
        <v>855336.88</v>
      </c>
      <c r="AB639" s="148"/>
      <c r="AC639" s="149"/>
      <c r="AD639" s="149"/>
      <c r="AE639" s="149"/>
      <c r="AF639" s="149"/>
    </row>
    <row r="640" spans="1:32" ht="13.5" hidden="1" customHeight="1" outlineLevel="2" x14ac:dyDescent="0.15">
      <c r="A640" s="145">
        <v>584</v>
      </c>
      <c r="B640" s="146" t="s">
        <v>1278</v>
      </c>
      <c r="C640" s="146" t="s">
        <v>1449</v>
      </c>
      <c r="D640" s="146" t="s">
        <v>1450</v>
      </c>
      <c r="E640" s="146" t="s">
        <v>1471</v>
      </c>
      <c r="F640" s="146" t="s">
        <v>1472</v>
      </c>
      <c r="G640" s="147">
        <v>69213353.120000005</v>
      </c>
      <c r="H640" s="147">
        <v>36449477.399999999</v>
      </c>
      <c r="I640" s="147">
        <v>32763875.719999999</v>
      </c>
      <c r="J640" s="147"/>
      <c r="K640" s="147"/>
      <c r="L640" s="147"/>
      <c r="M640" s="147">
        <v>4000000</v>
      </c>
      <c r="N640" s="147">
        <v>28763875.719999999</v>
      </c>
      <c r="O640" s="147">
        <v>12734953.99</v>
      </c>
      <c r="P640" s="147">
        <v>6707269.75</v>
      </c>
      <c r="Q640" s="147"/>
      <c r="R640" s="147"/>
      <c r="S640" s="147"/>
      <c r="T640" s="147">
        <v>6027684.2400000002</v>
      </c>
      <c r="U640" s="147">
        <v>41775368.039999999</v>
      </c>
      <c r="V640" s="147">
        <v>21150728.850000001</v>
      </c>
      <c r="W640" s="147">
        <v>20624639.190000001</v>
      </c>
      <c r="X640" s="147">
        <v>59416199.149999999</v>
      </c>
      <c r="Y640" s="147">
        <v>56071921.600000001</v>
      </c>
      <c r="Z640" s="147">
        <v>2090107.86</v>
      </c>
      <c r="AA640" s="147">
        <v>1072676.05</v>
      </c>
      <c r="AB640" s="148"/>
      <c r="AC640" s="149"/>
      <c r="AD640" s="149"/>
      <c r="AE640" s="149"/>
      <c r="AF640" s="149"/>
    </row>
    <row r="641" spans="1:32" ht="13.5" hidden="1" customHeight="1" outlineLevel="2" x14ac:dyDescent="0.15">
      <c r="A641" s="145">
        <v>585</v>
      </c>
      <c r="B641" s="146" t="s">
        <v>1278</v>
      </c>
      <c r="C641" s="146" t="s">
        <v>1449</v>
      </c>
      <c r="D641" s="146" t="s">
        <v>1450</v>
      </c>
      <c r="E641" s="146" t="s">
        <v>1473</v>
      </c>
      <c r="F641" s="146" t="s">
        <v>1474</v>
      </c>
      <c r="G641" s="147">
        <v>17891486.030000001</v>
      </c>
      <c r="H641" s="147">
        <v>7205061.3600000003</v>
      </c>
      <c r="I641" s="147">
        <v>10686424.67</v>
      </c>
      <c r="J641" s="147"/>
      <c r="K641" s="147"/>
      <c r="L641" s="147"/>
      <c r="M641" s="147">
        <v>500000</v>
      </c>
      <c r="N641" s="147">
        <v>10186424.67</v>
      </c>
      <c r="O641" s="147">
        <v>3291955.11</v>
      </c>
      <c r="P641" s="147">
        <v>1325407.8600000001</v>
      </c>
      <c r="Q641" s="147"/>
      <c r="R641" s="147"/>
      <c r="S641" s="147"/>
      <c r="T641" s="147">
        <v>1966547.25</v>
      </c>
      <c r="U641" s="147">
        <v>6020489.0499999998</v>
      </c>
      <c r="V641" s="147">
        <v>2396223.7799999998</v>
      </c>
      <c r="W641" s="147">
        <v>3624265.27</v>
      </c>
      <c r="X641" s="147">
        <v>16277237.189999999</v>
      </c>
      <c r="Y641" s="147">
        <v>15062557.74</v>
      </c>
      <c r="Z641" s="147">
        <v>4230209.83</v>
      </c>
      <c r="AA641" s="147">
        <v>216402.12</v>
      </c>
      <c r="AB641" s="148"/>
      <c r="AC641" s="149"/>
      <c r="AD641" s="149"/>
      <c r="AE641" s="149"/>
      <c r="AF641" s="149"/>
    </row>
    <row r="642" spans="1:32" ht="13.5" hidden="1" customHeight="1" outlineLevel="1" x14ac:dyDescent="0.15">
      <c r="A642" s="151"/>
      <c r="B642" s="152"/>
      <c r="C642" s="153"/>
      <c r="D642" s="154" t="s">
        <v>1475</v>
      </c>
      <c r="E642" s="152"/>
      <c r="F642" s="152"/>
      <c r="G642" s="155">
        <v>637959732.66999996</v>
      </c>
      <c r="H642" s="155">
        <v>298275142.94</v>
      </c>
      <c r="I642" s="155">
        <v>339684589.72999996</v>
      </c>
      <c r="J642" s="155"/>
      <c r="K642" s="155"/>
      <c r="L642" s="155"/>
      <c r="M642" s="155">
        <v>32600000</v>
      </c>
      <c r="N642" s="155">
        <v>307084589.73000002</v>
      </c>
      <c r="O642" s="155">
        <v>117371179.73999998</v>
      </c>
      <c r="P642" s="155">
        <v>54864123.00999999</v>
      </c>
      <c r="Q642" s="155"/>
      <c r="R642" s="155"/>
      <c r="S642" s="155"/>
      <c r="T642" s="155">
        <v>62507056.729999997</v>
      </c>
      <c r="U642" s="155">
        <v>384643791.21000004</v>
      </c>
      <c r="V642" s="155">
        <v>190700350.04999998</v>
      </c>
      <c r="W642" s="155">
        <v>193943441.16</v>
      </c>
      <c r="X642" s="155">
        <v>596135087.62000012</v>
      </c>
      <c r="Y642" s="155">
        <v>564885149.80000007</v>
      </c>
      <c r="Z642" s="155">
        <v>24210177.519999996</v>
      </c>
      <c r="AA642" s="155">
        <v>9237814.0399999991</v>
      </c>
      <c r="AB642" s="148"/>
      <c r="AC642" s="149"/>
      <c r="AD642" s="149"/>
      <c r="AE642" s="149"/>
      <c r="AF642" s="149"/>
    </row>
    <row r="643" spans="1:32" ht="13.5" hidden="1" customHeight="1" outlineLevel="2" x14ac:dyDescent="0.15">
      <c r="A643" s="156">
        <v>586</v>
      </c>
      <c r="B643" s="157" t="s">
        <v>1476</v>
      </c>
      <c r="C643" s="146" t="s">
        <v>1477</v>
      </c>
      <c r="D643" s="157" t="s">
        <v>1478</v>
      </c>
      <c r="E643" s="157" t="s">
        <v>1479</v>
      </c>
      <c r="F643" s="157" t="s">
        <v>1480</v>
      </c>
      <c r="G643" s="147">
        <v>44157973.289999999</v>
      </c>
      <c r="H643" s="147">
        <v>15581869.35</v>
      </c>
      <c r="I643" s="147">
        <v>28576103.940000001</v>
      </c>
      <c r="J643" s="147"/>
      <c r="K643" s="147"/>
      <c r="L643" s="147"/>
      <c r="M643" s="147">
        <v>0</v>
      </c>
      <c r="N643" s="147">
        <v>28576103.940000001</v>
      </c>
      <c r="O643" s="147">
        <v>7854839.4400000004</v>
      </c>
      <c r="P643" s="147">
        <v>2771333.65</v>
      </c>
      <c r="Q643" s="147"/>
      <c r="R643" s="147"/>
      <c r="S643" s="147"/>
      <c r="T643" s="147">
        <v>5083505.79</v>
      </c>
      <c r="U643" s="147">
        <v>0</v>
      </c>
      <c r="V643" s="147">
        <v>0</v>
      </c>
      <c r="W643" s="147">
        <v>0</v>
      </c>
      <c r="X643" s="147">
        <v>33659609.729999997</v>
      </c>
      <c r="Y643" s="147">
        <v>33659609.729999997</v>
      </c>
      <c r="Z643" s="147">
        <v>923012.9</v>
      </c>
      <c r="AA643" s="147">
        <v>2061428.59</v>
      </c>
      <c r="AB643" s="148"/>
      <c r="AC643" s="149"/>
      <c r="AD643" s="149"/>
      <c r="AE643" s="149"/>
      <c r="AF643" s="149"/>
    </row>
    <row r="644" spans="1:32" ht="13.5" hidden="1" customHeight="1" outlineLevel="2" x14ac:dyDescent="0.15">
      <c r="A644" s="145">
        <v>587</v>
      </c>
      <c r="B644" s="146" t="s">
        <v>1476</v>
      </c>
      <c r="C644" s="146" t="s">
        <v>1477</v>
      </c>
      <c r="D644" s="146" t="s">
        <v>1478</v>
      </c>
      <c r="E644" s="146" t="s">
        <v>1481</v>
      </c>
      <c r="F644" s="146" t="s">
        <v>1482</v>
      </c>
      <c r="G644" s="147">
        <v>0</v>
      </c>
      <c r="H644" s="147">
        <v>0</v>
      </c>
      <c r="I644" s="147">
        <v>0</v>
      </c>
      <c r="J644" s="147"/>
      <c r="K644" s="147"/>
      <c r="L644" s="147"/>
      <c r="M644" s="147">
        <v>0</v>
      </c>
      <c r="N644" s="147">
        <v>0</v>
      </c>
      <c r="O644" s="147">
        <v>0</v>
      </c>
      <c r="P644" s="147">
        <v>0</v>
      </c>
      <c r="Q644" s="147"/>
      <c r="R644" s="147"/>
      <c r="S644" s="147"/>
      <c r="T644" s="147">
        <v>0</v>
      </c>
      <c r="U644" s="147">
        <v>1390384654.6400001</v>
      </c>
      <c r="V644" s="147">
        <v>590412735</v>
      </c>
      <c r="W644" s="147">
        <v>799971919.63999999</v>
      </c>
      <c r="X644" s="147">
        <v>799971919.63999999</v>
      </c>
      <c r="Y644" s="147">
        <v>799971919.63999999</v>
      </c>
      <c r="Z644" s="147">
        <v>1387027.54</v>
      </c>
      <c r="AA644" s="147">
        <v>11571676.07</v>
      </c>
      <c r="AB644" s="148"/>
      <c r="AC644" s="149"/>
      <c r="AD644" s="149"/>
      <c r="AE644" s="149"/>
      <c r="AF644" s="149"/>
    </row>
    <row r="645" spans="1:32" ht="13.5" hidden="1" customHeight="1" outlineLevel="2" x14ac:dyDescent="0.15">
      <c r="A645" s="145">
        <v>588</v>
      </c>
      <c r="B645" s="146" t="s">
        <v>1476</v>
      </c>
      <c r="C645" s="146" t="s">
        <v>1477</v>
      </c>
      <c r="D645" s="146" t="s">
        <v>1478</v>
      </c>
      <c r="E645" s="146" t="s">
        <v>1483</v>
      </c>
      <c r="F645" s="146" t="s">
        <v>1484</v>
      </c>
      <c r="G645" s="147">
        <v>80806589.25</v>
      </c>
      <c r="H645" s="147">
        <v>28296952.710000001</v>
      </c>
      <c r="I645" s="147">
        <v>52509636.539999999</v>
      </c>
      <c r="J645" s="147"/>
      <c r="K645" s="147"/>
      <c r="L645" s="147"/>
      <c r="M645" s="147">
        <v>0</v>
      </c>
      <c r="N645" s="147">
        <v>52509636.539999999</v>
      </c>
      <c r="O645" s="147">
        <v>14364480.529999999</v>
      </c>
      <c r="P645" s="147">
        <v>5030457.0199999996</v>
      </c>
      <c r="Q645" s="147"/>
      <c r="R645" s="147"/>
      <c r="S645" s="147"/>
      <c r="T645" s="147">
        <v>9334023.5099999998</v>
      </c>
      <c r="U645" s="147">
        <v>50468670.469999999</v>
      </c>
      <c r="V645" s="147">
        <v>17229947.27</v>
      </c>
      <c r="W645" s="147">
        <v>33238723.199999999</v>
      </c>
      <c r="X645" s="147">
        <v>95082383.25</v>
      </c>
      <c r="Y645" s="147">
        <v>88024034.480000004</v>
      </c>
      <c r="Z645" s="147">
        <v>2146460.11</v>
      </c>
      <c r="AA645" s="147">
        <v>1919296.72</v>
      </c>
      <c r="AB645" s="148"/>
      <c r="AC645" s="149"/>
      <c r="AD645" s="149"/>
      <c r="AE645" s="149"/>
      <c r="AF645" s="149"/>
    </row>
    <row r="646" spans="1:32" ht="13.5" hidden="1" customHeight="1" outlineLevel="2" x14ac:dyDescent="0.15">
      <c r="A646" s="145">
        <v>589</v>
      </c>
      <c r="B646" s="146" t="s">
        <v>1476</v>
      </c>
      <c r="C646" s="146" t="s">
        <v>1477</v>
      </c>
      <c r="D646" s="146" t="s">
        <v>1478</v>
      </c>
      <c r="E646" s="146" t="s">
        <v>1485</v>
      </c>
      <c r="F646" s="146" t="s">
        <v>1486</v>
      </c>
      <c r="G646" s="147">
        <v>66979529.5</v>
      </c>
      <c r="H646" s="147">
        <v>19999234.050000001</v>
      </c>
      <c r="I646" s="147">
        <v>46980295.450000003</v>
      </c>
      <c r="J646" s="147"/>
      <c r="K646" s="147"/>
      <c r="L646" s="147"/>
      <c r="M646" s="147">
        <v>0</v>
      </c>
      <c r="N646" s="147">
        <v>46980295.450000003</v>
      </c>
      <c r="O646" s="147">
        <v>11909223.949999999</v>
      </c>
      <c r="P646" s="147">
        <v>3557200.38</v>
      </c>
      <c r="Q646" s="147"/>
      <c r="R646" s="147"/>
      <c r="S646" s="147"/>
      <c r="T646" s="147">
        <v>8352023.5700000003</v>
      </c>
      <c r="U646" s="147">
        <v>24878921.760000002</v>
      </c>
      <c r="V646" s="147">
        <v>7268525.5700000003</v>
      </c>
      <c r="W646" s="147">
        <v>17610396.190000001</v>
      </c>
      <c r="X646" s="147">
        <v>72942715.209999993</v>
      </c>
      <c r="Y646" s="147">
        <v>72942715.209999993</v>
      </c>
      <c r="Z646" s="147">
        <v>1194035.74</v>
      </c>
      <c r="AA646" s="147">
        <v>1229685.1599999999</v>
      </c>
      <c r="AB646" s="148"/>
      <c r="AC646" s="149"/>
      <c r="AD646" s="149"/>
      <c r="AE646" s="149"/>
      <c r="AF646" s="149"/>
    </row>
    <row r="647" spans="1:32" ht="13.5" hidden="1" customHeight="1" outlineLevel="2" x14ac:dyDescent="0.15">
      <c r="A647" s="145">
        <v>590</v>
      </c>
      <c r="B647" s="146" t="s">
        <v>1476</v>
      </c>
      <c r="C647" s="146" t="s">
        <v>1477</v>
      </c>
      <c r="D647" s="146" t="s">
        <v>1478</v>
      </c>
      <c r="E647" s="146" t="s">
        <v>1487</v>
      </c>
      <c r="F647" s="146" t="s">
        <v>1488</v>
      </c>
      <c r="G647" s="147">
        <v>69864029.359999999</v>
      </c>
      <c r="H647" s="147">
        <v>22331555.690000001</v>
      </c>
      <c r="I647" s="147">
        <v>47532473.670000002</v>
      </c>
      <c r="J647" s="147"/>
      <c r="K647" s="147"/>
      <c r="L647" s="147"/>
      <c r="M647" s="147">
        <v>0</v>
      </c>
      <c r="N647" s="147">
        <v>47532473.670000002</v>
      </c>
      <c r="O647" s="147">
        <v>12421823.539999999</v>
      </c>
      <c r="P647" s="147">
        <v>3969427.76</v>
      </c>
      <c r="Q647" s="147"/>
      <c r="R647" s="147"/>
      <c r="S647" s="147"/>
      <c r="T647" s="147">
        <v>8452395.7799999993</v>
      </c>
      <c r="U647" s="147">
        <v>16148067.93</v>
      </c>
      <c r="V647" s="147">
        <v>5028359.55</v>
      </c>
      <c r="W647" s="147">
        <v>11119708.380000001</v>
      </c>
      <c r="X647" s="147">
        <v>67104577.829999998</v>
      </c>
      <c r="Y647" s="147">
        <v>67104577.829999998</v>
      </c>
      <c r="Z647" s="147">
        <v>3405113.39</v>
      </c>
      <c r="AA647" s="147">
        <v>1845024.48</v>
      </c>
      <c r="AB647" s="148"/>
      <c r="AC647" s="149"/>
      <c r="AD647" s="149"/>
      <c r="AE647" s="149"/>
      <c r="AF647" s="149"/>
    </row>
    <row r="648" spans="1:32" ht="13.5" hidden="1" customHeight="1" outlineLevel="2" x14ac:dyDescent="0.15">
      <c r="A648" s="145">
        <v>591</v>
      </c>
      <c r="B648" s="146" t="s">
        <v>1476</v>
      </c>
      <c r="C648" s="146" t="s">
        <v>1477</v>
      </c>
      <c r="D648" s="146" t="s">
        <v>1478</v>
      </c>
      <c r="E648" s="146" t="s">
        <v>1489</v>
      </c>
      <c r="F648" s="146" t="s">
        <v>1490</v>
      </c>
      <c r="G648" s="147">
        <v>28907301.670000002</v>
      </c>
      <c r="H648" s="147">
        <v>9651949.6799999997</v>
      </c>
      <c r="I648" s="147">
        <v>19255351.989999998</v>
      </c>
      <c r="J648" s="147"/>
      <c r="K648" s="147"/>
      <c r="L648" s="147"/>
      <c r="M648" s="147">
        <v>0</v>
      </c>
      <c r="N648" s="147">
        <v>19255351.989999998</v>
      </c>
      <c r="O648" s="147">
        <v>5148056.17</v>
      </c>
      <c r="P648" s="147">
        <v>1718886.93</v>
      </c>
      <c r="Q648" s="147"/>
      <c r="R648" s="147"/>
      <c r="S648" s="147"/>
      <c r="T648" s="147">
        <v>3429169.24</v>
      </c>
      <c r="U648" s="147">
        <v>17218322.300000001</v>
      </c>
      <c r="V648" s="147">
        <v>5631012.3899999997</v>
      </c>
      <c r="W648" s="147">
        <v>11587309.91</v>
      </c>
      <c r="X648" s="147">
        <v>34271831.140000001</v>
      </c>
      <c r="Y648" s="147">
        <v>34271831.140000001</v>
      </c>
      <c r="Z648" s="147">
        <v>362224.67</v>
      </c>
      <c r="AA648" s="147">
        <v>433542.74</v>
      </c>
      <c r="AB648" s="148"/>
      <c r="AC648" s="149"/>
      <c r="AD648" s="149"/>
      <c r="AE648" s="149"/>
      <c r="AF648" s="149"/>
    </row>
    <row r="649" spans="1:32" ht="13.5" hidden="1" customHeight="1" outlineLevel="2" x14ac:dyDescent="0.15">
      <c r="A649" s="145">
        <v>592</v>
      </c>
      <c r="B649" s="146" t="s">
        <v>1476</v>
      </c>
      <c r="C649" s="146" t="s">
        <v>1477</v>
      </c>
      <c r="D649" s="146" t="s">
        <v>1478</v>
      </c>
      <c r="E649" s="146" t="s">
        <v>1491</v>
      </c>
      <c r="F649" s="146" t="s">
        <v>1492</v>
      </c>
      <c r="G649" s="147">
        <v>65401687.280000001</v>
      </c>
      <c r="H649" s="147">
        <v>25378947.460000001</v>
      </c>
      <c r="I649" s="147">
        <v>40022739.82</v>
      </c>
      <c r="J649" s="147"/>
      <c r="K649" s="147"/>
      <c r="L649" s="147"/>
      <c r="M649" s="147">
        <v>0</v>
      </c>
      <c r="N649" s="147">
        <v>40022739.82</v>
      </c>
      <c r="O649" s="147">
        <v>11626047.74</v>
      </c>
      <c r="P649" s="147">
        <v>4512706.66</v>
      </c>
      <c r="Q649" s="147"/>
      <c r="R649" s="147"/>
      <c r="S649" s="147"/>
      <c r="T649" s="147">
        <v>7113341.0800000001</v>
      </c>
      <c r="U649" s="147">
        <v>27312154.09</v>
      </c>
      <c r="V649" s="147">
        <v>10328547.880000001</v>
      </c>
      <c r="W649" s="147">
        <v>16983606.210000001</v>
      </c>
      <c r="X649" s="147">
        <v>64119687.109999999</v>
      </c>
      <c r="Y649" s="147">
        <v>60677157.979999997</v>
      </c>
      <c r="Z649" s="147">
        <v>5916637.2199999997</v>
      </c>
      <c r="AA649" s="147">
        <v>1412247.97</v>
      </c>
      <c r="AB649" s="148"/>
      <c r="AC649" s="149"/>
      <c r="AD649" s="149"/>
      <c r="AE649" s="149"/>
      <c r="AF649" s="149"/>
    </row>
    <row r="650" spans="1:32" ht="13.5" hidden="1" customHeight="1" outlineLevel="2" x14ac:dyDescent="0.15">
      <c r="A650" s="145">
        <v>593</v>
      </c>
      <c r="B650" s="146" t="s">
        <v>1476</v>
      </c>
      <c r="C650" s="146" t="s">
        <v>1477</v>
      </c>
      <c r="D650" s="146" t="s">
        <v>1478</v>
      </c>
      <c r="E650" s="146" t="s">
        <v>1493</v>
      </c>
      <c r="F650" s="146" t="s">
        <v>1494</v>
      </c>
      <c r="G650" s="147">
        <v>69195792.060000002</v>
      </c>
      <c r="H650" s="147">
        <v>29278981.120000001</v>
      </c>
      <c r="I650" s="147">
        <v>39916810.939999998</v>
      </c>
      <c r="J650" s="147"/>
      <c r="K650" s="147"/>
      <c r="L650" s="147"/>
      <c r="M650" s="147">
        <v>0</v>
      </c>
      <c r="N650" s="147">
        <v>39916810.939999998</v>
      </c>
      <c r="O650" s="147">
        <v>12300501.949999999</v>
      </c>
      <c r="P650" s="147">
        <v>5204340.2</v>
      </c>
      <c r="Q650" s="147"/>
      <c r="R650" s="147"/>
      <c r="S650" s="147"/>
      <c r="T650" s="147">
        <v>7096161.75</v>
      </c>
      <c r="U650" s="147">
        <v>42963418.710000001</v>
      </c>
      <c r="V650" s="147">
        <v>17716680.68</v>
      </c>
      <c r="W650" s="147">
        <v>25246738.030000001</v>
      </c>
      <c r="X650" s="147">
        <v>72259710.719999999</v>
      </c>
      <c r="Y650" s="147">
        <v>67314434.450000003</v>
      </c>
      <c r="Z650" s="147">
        <v>3520971.38</v>
      </c>
      <c r="AA650" s="147">
        <v>1993505.55</v>
      </c>
      <c r="AB650" s="148"/>
      <c r="AC650" s="149"/>
      <c r="AD650" s="149"/>
      <c r="AE650" s="149"/>
      <c r="AF650" s="149"/>
    </row>
    <row r="651" spans="1:32" ht="13.5" hidden="1" customHeight="1" outlineLevel="2" x14ac:dyDescent="0.15">
      <c r="A651" s="145">
        <v>594</v>
      </c>
      <c r="B651" s="146" t="s">
        <v>1476</v>
      </c>
      <c r="C651" s="146" t="s">
        <v>1477</v>
      </c>
      <c r="D651" s="146" t="s">
        <v>1478</v>
      </c>
      <c r="E651" s="146" t="s">
        <v>1495</v>
      </c>
      <c r="F651" s="146" t="s">
        <v>1496</v>
      </c>
      <c r="G651" s="147">
        <v>100014135.8</v>
      </c>
      <c r="H651" s="147">
        <v>33191606.010000002</v>
      </c>
      <c r="I651" s="147">
        <v>66822529.789999999</v>
      </c>
      <c r="J651" s="147"/>
      <c r="K651" s="147"/>
      <c r="L651" s="147"/>
      <c r="M651" s="147">
        <v>0</v>
      </c>
      <c r="N651" s="147">
        <v>66822529.789999999</v>
      </c>
      <c r="O651" s="147">
        <v>17778885.609999999</v>
      </c>
      <c r="P651" s="147">
        <v>5897897.5300000003</v>
      </c>
      <c r="Q651" s="147"/>
      <c r="R651" s="147"/>
      <c r="S651" s="147"/>
      <c r="T651" s="147">
        <v>11880988.08</v>
      </c>
      <c r="U651" s="147">
        <v>58307541.240000002</v>
      </c>
      <c r="V651" s="147">
        <v>18846621.460000001</v>
      </c>
      <c r="W651" s="147">
        <v>39460919.780000001</v>
      </c>
      <c r="X651" s="147">
        <v>118164437.65000001</v>
      </c>
      <c r="Y651" s="147">
        <v>110957101.7</v>
      </c>
      <c r="Z651" s="147">
        <v>1154089.01</v>
      </c>
      <c r="AA651" s="147">
        <v>2730560.45</v>
      </c>
      <c r="AB651" s="148"/>
      <c r="AC651" s="149"/>
      <c r="AD651" s="149"/>
      <c r="AE651" s="149"/>
      <c r="AF651" s="149"/>
    </row>
    <row r="652" spans="1:32" ht="13.5" hidden="1" customHeight="1" outlineLevel="2" x14ac:dyDescent="0.15">
      <c r="A652" s="145">
        <v>595</v>
      </c>
      <c r="B652" s="146" t="s">
        <v>1476</v>
      </c>
      <c r="C652" s="146" t="s">
        <v>1477</v>
      </c>
      <c r="D652" s="146" t="s">
        <v>1478</v>
      </c>
      <c r="E652" s="146" t="s">
        <v>1497</v>
      </c>
      <c r="F652" s="146" t="s">
        <v>1498</v>
      </c>
      <c r="G652" s="147">
        <v>63803527.380000003</v>
      </c>
      <c r="H652" s="147">
        <v>23168946.460000001</v>
      </c>
      <c r="I652" s="147">
        <v>40634580.920000002</v>
      </c>
      <c r="J652" s="147"/>
      <c r="K652" s="147"/>
      <c r="L652" s="147"/>
      <c r="M652" s="147">
        <v>0</v>
      </c>
      <c r="N652" s="147">
        <v>40634580.920000002</v>
      </c>
      <c r="O652" s="147">
        <v>11341952.869999999</v>
      </c>
      <c r="P652" s="147">
        <v>4117327.46</v>
      </c>
      <c r="Q652" s="147"/>
      <c r="R652" s="147"/>
      <c r="S652" s="147"/>
      <c r="T652" s="147">
        <v>7224625.4100000001</v>
      </c>
      <c r="U652" s="147">
        <v>29681171.059999999</v>
      </c>
      <c r="V652" s="147">
        <v>10522059.08</v>
      </c>
      <c r="W652" s="147">
        <v>19159111.98</v>
      </c>
      <c r="X652" s="147">
        <v>67018318.310000002</v>
      </c>
      <c r="Y652" s="147">
        <v>63595919.600000001</v>
      </c>
      <c r="Z652" s="147">
        <v>1844258.31</v>
      </c>
      <c r="AA652" s="147">
        <v>1722093.48</v>
      </c>
      <c r="AB652" s="148"/>
      <c r="AC652" s="149"/>
      <c r="AD652" s="149"/>
      <c r="AE652" s="149"/>
      <c r="AF652" s="149"/>
    </row>
    <row r="653" spans="1:32" ht="13.5" hidden="1" customHeight="1" outlineLevel="2" x14ac:dyDescent="0.15">
      <c r="A653" s="145">
        <v>596</v>
      </c>
      <c r="B653" s="146" t="s">
        <v>1476</v>
      </c>
      <c r="C653" s="146" t="s">
        <v>1477</v>
      </c>
      <c r="D653" s="146" t="s">
        <v>1478</v>
      </c>
      <c r="E653" s="146" t="s">
        <v>1499</v>
      </c>
      <c r="F653" s="146" t="s">
        <v>1500</v>
      </c>
      <c r="G653" s="147">
        <v>96500623.969999999</v>
      </c>
      <c r="H653" s="147">
        <v>38230014.630000003</v>
      </c>
      <c r="I653" s="147">
        <v>58270609.340000004</v>
      </c>
      <c r="J653" s="147"/>
      <c r="K653" s="147"/>
      <c r="L653" s="147"/>
      <c r="M653" s="147">
        <v>0</v>
      </c>
      <c r="N653" s="147">
        <v>58270609.340000004</v>
      </c>
      <c r="O653" s="147">
        <v>17154310.649999999</v>
      </c>
      <c r="P653" s="147">
        <v>6797343.8799999999</v>
      </c>
      <c r="Q653" s="147"/>
      <c r="R653" s="147"/>
      <c r="S653" s="147"/>
      <c r="T653" s="147">
        <v>10356966.77</v>
      </c>
      <c r="U653" s="147">
        <v>32644566.010000002</v>
      </c>
      <c r="V653" s="147">
        <v>12626109.49</v>
      </c>
      <c r="W653" s="147">
        <v>20018456.52</v>
      </c>
      <c r="X653" s="147">
        <v>88646032.629999995</v>
      </c>
      <c r="Y653" s="147">
        <v>82772754.519999996</v>
      </c>
      <c r="Z653" s="147">
        <v>9220745.4399999995</v>
      </c>
      <c r="AA653" s="147">
        <v>3011859.63</v>
      </c>
      <c r="AB653" s="148"/>
      <c r="AC653" s="149"/>
      <c r="AD653" s="149"/>
      <c r="AE653" s="149"/>
      <c r="AF653" s="149"/>
    </row>
    <row r="654" spans="1:32" ht="13.5" hidden="1" customHeight="1" outlineLevel="2" x14ac:dyDescent="0.15">
      <c r="A654" s="145">
        <v>597</v>
      </c>
      <c r="B654" s="146" t="s">
        <v>1476</v>
      </c>
      <c r="C654" s="146" t="s">
        <v>1477</v>
      </c>
      <c r="D654" s="146" t="s">
        <v>1478</v>
      </c>
      <c r="E654" s="146" t="s">
        <v>1501</v>
      </c>
      <c r="F654" s="146" t="s">
        <v>1502</v>
      </c>
      <c r="G654" s="147">
        <v>44049900.090000004</v>
      </c>
      <c r="H654" s="147">
        <v>18328597.800000001</v>
      </c>
      <c r="I654" s="147">
        <v>25721302.289999999</v>
      </c>
      <c r="J654" s="147"/>
      <c r="K654" s="147"/>
      <c r="L654" s="147"/>
      <c r="M654" s="147">
        <v>0</v>
      </c>
      <c r="N654" s="147">
        <v>25721302.289999999</v>
      </c>
      <c r="O654" s="147">
        <v>7833670.6600000001</v>
      </c>
      <c r="P654" s="147">
        <v>3260027.28</v>
      </c>
      <c r="Q654" s="147"/>
      <c r="R654" s="147"/>
      <c r="S654" s="147"/>
      <c r="T654" s="147">
        <v>4573643.38</v>
      </c>
      <c r="U654" s="147">
        <v>15327578.52</v>
      </c>
      <c r="V654" s="147">
        <v>6274855.9199999999</v>
      </c>
      <c r="W654" s="147">
        <v>9052722.5999999996</v>
      </c>
      <c r="X654" s="147">
        <v>39347668.270000003</v>
      </c>
      <c r="Y654" s="147">
        <v>39347668.270000003</v>
      </c>
      <c r="Z654" s="147">
        <v>286634.14</v>
      </c>
      <c r="AA654" s="147">
        <v>1047759.13</v>
      </c>
      <c r="AB654" s="148"/>
      <c r="AC654" s="149"/>
      <c r="AD654" s="149"/>
      <c r="AE654" s="149"/>
      <c r="AF654" s="149"/>
    </row>
    <row r="655" spans="1:32" ht="13.5" hidden="1" customHeight="1" outlineLevel="2" x14ac:dyDescent="0.15">
      <c r="A655" s="145">
        <v>598</v>
      </c>
      <c r="B655" s="146" t="s">
        <v>1476</v>
      </c>
      <c r="C655" s="146" t="s">
        <v>1477</v>
      </c>
      <c r="D655" s="146" t="s">
        <v>1478</v>
      </c>
      <c r="E655" s="146" t="s">
        <v>1503</v>
      </c>
      <c r="F655" s="146" t="s">
        <v>1504</v>
      </c>
      <c r="G655" s="147">
        <v>75345550.989999995</v>
      </c>
      <c r="H655" s="147">
        <v>26969931.030000001</v>
      </c>
      <c r="I655" s="147">
        <v>48375619.960000001</v>
      </c>
      <c r="J655" s="147"/>
      <c r="K655" s="147"/>
      <c r="L655" s="147"/>
      <c r="M655" s="147">
        <v>0</v>
      </c>
      <c r="N655" s="147">
        <v>48375619.960000001</v>
      </c>
      <c r="O655" s="147">
        <v>13401072.880000001</v>
      </c>
      <c r="P655" s="147">
        <v>4798703.9400000004</v>
      </c>
      <c r="Q655" s="147"/>
      <c r="R655" s="147"/>
      <c r="S655" s="147"/>
      <c r="T655" s="147">
        <v>8602368.9399999995</v>
      </c>
      <c r="U655" s="147">
        <v>67406157.370000005</v>
      </c>
      <c r="V655" s="147">
        <v>23452354.030000001</v>
      </c>
      <c r="W655" s="147">
        <v>43953803.340000004</v>
      </c>
      <c r="X655" s="147">
        <v>100931792.23999999</v>
      </c>
      <c r="Y655" s="147">
        <v>100931792.23999999</v>
      </c>
      <c r="Z655" s="147">
        <v>17331883.940000001</v>
      </c>
      <c r="AA655" s="147">
        <v>1835533.7</v>
      </c>
      <c r="AB655" s="148"/>
      <c r="AC655" s="149"/>
      <c r="AD655" s="149"/>
      <c r="AE655" s="149"/>
      <c r="AF655" s="149"/>
    </row>
    <row r="656" spans="1:32" ht="13.5" hidden="1" customHeight="1" outlineLevel="2" x14ac:dyDescent="0.15">
      <c r="A656" s="145">
        <v>599</v>
      </c>
      <c r="B656" s="146" t="s">
        <v>1476</v>
      </c>
      <c r="C656" s="146" t="s">
        <v>1477</v>
      </c>
      <c r="D656" s="146" t="s">
        <v>1478</v>
      </c>
      <c r="E656" s="146" t="s">
        <v>1505</v>
      </c>
      <c r="F656" s="146" t="s">
        <v>1506</v>
      </c>
      <c r="G656" s="147">
        <v>68048711.769999996</v>
      </c>
      <c r="H656" s="147">
        <v>23799587.510000002</v>
      </c>
      <c r="I656" s="147">
        <v>44249124.259999998</v>
      </c>
      <c r="J656" s="147"/>
      <c r="K656" s="147"/>
      <c r="L656" s="147"/>
      <c r="M656" s="147">
        <v>0</v>
      </c>
      <c r="N656" s="147">
        <v>44249124.259999998</v>
      </c>
      <c r="O656" s="147">
        <v>12097655.449999999</v>
      </c>
      <c r="P656" s="147">
        <v>4230095.1900000004</v>
      </c>
      <c r="Q656" s="147"/>
      <c r="R656" s="147"/>
      <c r="S656" s="147"/>
      <c r="T656" s="147">
        <v>7867560.2599999998</v>
      </c>
      <c r="U656" s="147">
        <v>30846721.16</v>
      </c>
      <c r="V656" s="147">
        <v>10530893.300000001</v>
      </c>
      <c r="W656" s="147">
        <v>20315827.859999999</v>
      </c>
      <c r="X656" s="147">
        <v>72432512.379999995</v>
      </c>
      <c r="Y656" s="147">
        <v>72432512.379999995</v>
      </c>
      <c r="Z656" s="147">
        <v>552860.93999999994</v>
      </c>
      <c r="AA656" s="147">
        <v>1635786.02</v>
      </c>
      <c r="AB656" s="148"/>
      <c r="AC656" s="149"/>
      <c r="AD656" s="149"/>
      <c r="AE656" s="149"/>
      <c r="AF656" s="149"/>
    </row>
    <row r="657" spans="1:32" ht="13.5" hidden="1" customHeight="1" outlineLevel="2" x14ac:dyDescent="0.15">
      <c r="A657" s="145">
        <v>600</v>
      </c>
      <c r="B657" s="146" t="s">
        <v>1476</v>
      </c>
      <c r="C657" s="146" t="s">
        <v>1477</v>
      </c>
      <c r="D657" s="146" t="s">
        <v>1478</v>
      </c>
      <c r="E657" s="146" t="s">
        <v>1507</v>
      </c>
      <c r="F657" s="146" t="s">
        <v>1508</v>
      </c>
      <c r="G657" s="147">
        <v>88745540.019999996</v>
      </c>
      <c r="H657" s="147">
        <v>38069279.270000003</v>
      </c>
      <c r="I657" s="147">
        <v>50676260.75</v>
      </c>
      <c r="J657" s="147"/>
      <c r="K657" s="147"/>
      <c r="L657" s="147"/>
      <c r="M657" s="147">
        <v>0</v>
      </c>
      <c r="N657" s="147">
        <v>50676260.75</v>
      </c>
      <c r="O657" s="147">
        <v>15775738.02</v>
      </c>
      <c r="P657" s="147">
        <v>6765660.8700000001</v>
      </c>
      <c r="Q657" s="147"/>
      <c r="R657" s="147"/>
      <c r="S657" s="147"/>
      <c r="T657" s="147">
        <v>9010077.1500000004</v>
      </c>
      <c r="U657" s="147">
        <v>41561678.909999996</v>
      </c>
      <c r="V657" s="147">
        <v>17349442.859999999</v>
      </c>
      <c r="W657" s="147">
        <v>24212236.050000001</v>
      </c>
      <c r="X657" s="147">
        <v>83898573.950000003</v>
      </c>
      <c r="Y657" s="147">
        <v>80544279.75</v>
      </c>
      <c r="Z657" s="147">
        <v>2004749.76</v>
      </c>
      <c r="AA657" s="147">
        <v>2918909.68</v>
      </c>
      <c r="AB657" s="148"/>
      <c r="AC657" s="149"/>
      <c r="AD657" s="149"/>
      <c r="AE657" s="149"/>
      <c r="AF657" s="149"/>
    </row>
    <row r="658" spans="1:32" ht="13.5" hidden="1" customHeight="1" outlineLevel="2" x14ac:dyDescent="0.15">
      <c r="A658" s="145">
        <v>601</v>
      </c>
      <c r="B658" s="146" t="s">
        <v>1476</v>
      </c>
      <c r="C658" s="146" t="s">
        <v>1477</v>
      </c>
      <c r="D658" s="146" t="s">
        <v>1478</v>
      </c>
      <c r="E658" s="146" t="s">
        <v>1509</v>
      </c>
      <c r="F658" s="146" t="s">
        <v>1510</v>
      </c>
      <c r="G658" s="147">
        <v>97720941.920000002</v>
      </c>
      <c r="H658" s="147">
        <v>34204922.380000003</v>
      </c>
      <c r="I658" s="147">
        <v>63516019.539999999</v>
      </c>
      <c r="J658" s="147"/>
      <c r="K658" s="147"/>
      <c r="L658" s="147"/>
      <c r="M658" s="147">
        <v>0</v>
      </c>
      <c r="N658" s="147">
        <v>63516019.539999999</v>
      </c>
      <c r="O658" s="147">
        <v>17371238.920000002</v>
      </c>
      <c r="P658" s="147">
        <v>6078173.6799999997</v>
      </c>
      <c r="Q658" s="147"/>
      <c r="R658" s="147"/>
      <c r="S658" s="147"/>
      <c r="T658" s="147">
        <v>11293065.24</v>
      </c>
      <c r="U658" s="147">
        <v>104456114.97</v>
      </c>
      <c r="V658" s="147">
        <v>35694074.939999998</v>
      </c>
      <c r="W658" s="147">
        <v>68762040.030000001</v>
      </c>
      <c r="X658" s="147">
        <v>143571124.81</v>
      </c>
      <c r="Y658" s="147">
        <v>140374647.28999999</v>
      </c>
      <c r="Z658" s="147">
        <v>1134454.8999999999</v>
      </c>
      <c r="AA658" s="147">
        <v>3179573.28</v>
      </c>
      <c r="AB658" s="148"/>
      <c r="AC658" s="149"/>
      <c r="AD658" s="149"/>
      <c r="AE658" s="149"/>
      <c r="AF658" s="149"/>
    </row>
    <row r="659" spans="1:32" ht="13.5" hidden="1" customHeight="1" outlineLevel="2" x14ac:dyDescent="0.15">
      <c r="A659" s="145">
        <v>602</v>
      </c>
      <c r="B659" s="146" t="s">
        <v>1476</v>
      </c>
      <c r="C659" s="146" t="s">
        <v>1477</v>
      </c>
      <c r="D659" s="146" t="s">
        <v>1478</v>
      </c>
      <c r="E659" s="146" t="s">
        <v>1511</v>
      </c>
      <c r="F659" s="146" t="s">
        <v>1512</v>
      </c>
      <c r="G659" s="147">
        <v>68213716.709999993</v>
      </c>
      <c r="H659" s="147">
        <v>21397000.309999999</v>
      </c>
      <c r="I659" s="147">
        <v>46816716.399999999</v>
      </c>
      <c r="J659" s="147"/>
      <c r="K659" s="147"/>
      <c r="L659" s="147"/>
      <c r="M659" s="147">
        <v>0</v>
      </c>
      <c r="N659" s="147">
        <v>46816716.399999999</v>
      </c>
      <c r="O659" s="147">
        <v>12125924.57</v>
      </c>
      <c r="P659" s="147">
        <v>3802499.12</v>
      </c>
      <c r="Q659" s="147"/>
      <c r="R659" s="147"/>
      <c r="S659" s="147"/>
      <c r="T659" s="147">
        <v>8323425.4500000002</v>
      </c>
      <c r="U659" s="147">
        <v>26828380.5</v>
      </c>
      <c r="V659" s="147">
        <v>8243764.5700000003</v>
      </c>
      <c r="W659" s="147">
        <v>18584615.93</v>
      </c>
      <c r="X659" s="147">
        <v>73724757.780000001</v>
      </c>
      <c r="Y659" s="147">
        <v>68246811.290000007</v>
      </c>
      <c r="Z659" s="147">
        <v>1932108.35</v>
      </c>
      <c r="AA659" s="147">
        <v>1642317.54</v>
      </c>
      <c r="AB659" s="148"/>
      <c r="AC659" s="149"/>
      <c r="AD659" s="149"/>
      <c r="AE659" s="149"/>
      <c r="AF659" s="149"/>
    </row>
    <row r="660" spans="1:32" ht="13.5" hidden="1" customHeight="1" outlineLevel="2" x14ac:dyDescent="0.15">
      <c r="A660" s="145">
        <v>603</v>
      </c>
      <c r="B660" s="146" t="s">
        <v>1476</v>
      </c>
      <c r="C660" s="146" t="s">
        <v>1477</v>
      </c>
      <c r="D660" s="146" t="s">
        <v>1478</v>
      </c>
      <c r="E660" s="146" t="s">
        <v>1513</v>
      </c>
      <c r="F660" s="146" t="s">
        <v>1514</v>
      </c>
      <c r="G660" s="147">
        <v>71338581.140000001</v>
      </c>
      <c r="H660" s="147">
        <v>24133453.530000001</v>
      </c>
      <c r="I660" s="147">
        <v>47205127.609999999</v>
      </c>
      <c r="J660" s="147"/>
      <c r="K660" s="147"/>
      <c r="L660" s="147"/>
      <c r="M660" s="147">
        <v>0</v>
      </c>
      <c r="N660" s="147">
        <v>47205127.609999999</v>
      </c>
      <c r="O660" s="147">
        <v>12681412.119999999</v>
      </c>
      <c r="P660" s="147">
        <v>4290306.84</v>
      </c>
      <c r="Q660" s="147"/>
      <c r="R660" s="147"/>
      <c r="S660" s="147"/>
      <c r="T660" s="147">
        <v>8391105.2799999993</v>
      </c>
      <c r="U660" s="147">
        <v>29512483.949999999</v>
      </c>
      <c r="V660" s="147">
        <v>9780218.6300000008</v>
      </c>
      <c r="W660" s="147">
        <v>19732265.32</v>
      </c>
      <c r="X660" s="147">
        <v>75328498.209999993</v>
      </c>
      <c r="Y660" s="147">
        <v>70521310.989999995</v>
      </c>
      <c r="Z660" s="147">
        <v>2306622.7200000002</v>
      </c>
      <c r="AA660" s="147">
        <v>1857717.61</v>
      </c>
      <c r="AB660" s="148"/>
      <c r="AC660" s="149"/>
      <c r="AD660" s="149"/>
      <c r="AE660" s="149"/>
      <c r="AF660" s="149"/>
    </row>
    <row r="661" spans="1:32" ht="13.5" hidden="1" customHeight="1" outlineLevel="2" x14ac:dyDescent="0.15">
      <c r="A661" s="145">
        <v>604</v>
      </c>
      <c r="B661" s="146" t="s">
        <v>1476</v>
      </c>
      <c r="C661" s="146" t="s">
        <v>1477</v>
      </c>
      <c r="D661" s="146" t="s">
        <v>1478</v>
      </c>
      <c r="E661" s="146" t="s">
        <v>1515</v>
      </c>
      <c r="F661" s="146" t="s">
        <v>1516</v>
      </c>
      <c r="G661" s="147">
        <v>69868518.040000007</v>
      </c>
      <c r="H661" s="147">
        <v>32326162.57</v>
      </c>
      <c r="I661" s="147">
        <v>37542355.469999999</v>
      </c>
      <c r="J661" s="147"/>
      <c r="K661" s="147"/>
      <c r="L661" s="147"/>
      <c r="M661" s="147">
        <v>0</v>
      </c>
      <c r="N661" s="147">
        <v>37542355.469999999</v>
      </c>
      <c r="O661" s="147">
        <v>12420088.220000001</v>
      </c>
      <c r="P661" s="147">
        <v>5746993.71</v>
      </c>
      <c r="Q661" s="147"/>
      <c r="R661" s="147"/>
      <c r="S661" s="147"/>
      <c r="T661" s="147">
        <v>6673094.5099999998</v>
      </c>
      <c r="U661" s="147">
        <v>35802830.840000004</v>
      </c>
      <c r="V661" s="147">
        <v>16092665.720000001</v>
      </c>
      <c r="W661" s="147">
        <v>19710165.120000001</v>
      </c>
      <c r="X661" s="147">
        <v>63925615.100000001</v>
      </c>
      <c r="Y661" s="147">
        <v>61296005.810000002</v>
      </c>
      <c r="Z661" s="147">
        <v>7554886.8600000003</v>
      </c>
      <c r="AA661" s="147">
        <v>2083868.79</v>
      </c>
      <c r="AB661" s="148"/>
      <c r="AC661" s="149"/>
      <c r="AD661" s="149"/>
      <c r="AE661" s="149"/>
      <c r="AF661" s="149"/>
    </row>
    <row r="662" spans="1:32" ht="13.5" hidden="1" customHeight="1" outlineLevel="2" x14ac:dyDescent="0.15">
      <c r="A662" s="145">
        <v>605</v>
      </c>
      <c r="B662" s="146" t="s">
        <v>1476</v>
      </c>
      <c r="C662" s="146" t="s">
        <v>1477</v>
      </c>
      <c r="D662" s="146" t="s">
        <v>1478</v>
      </c>
      <c r="E662" s="146" t="s">
        <v>1517</v>
      </c>
      <c r="F662" s="146" t="s">
        <v>1518</v>
      </c>
      <c r="G662" s="147">
        <v>34475493.960000001</v>
      </c>
      <c r="H662" s="147">
        <v>18377884.870000001</v>
      </c>
      <c r="I662" s="147">
        <v>16097609.09</v>
      </c>
      <c r="J662" s="147"/>
      <c r="K662" s="147"/>
      <c r="L662" s="147"/>
      <c r="M662" s="147">
        <v>0</v>
      </c>
      <c r="N662" s="147">
        <v>16097609.09</v>
      </c>
      <c r="O662" s="147">
        <v>6136637.5199999996</v>
      </c>
      <c r="P662" s="147">
        <v>3270719.95</v>
      </c>
      <c r="Q662" s="147"/>
      <c r="R662" s="147"/>
      <c r="S662" s="147"/>
      <c r="T662" s="147">
        <v>2865917.57</v>
      </c>
      <c r="U662" s="147">
        <v>18436363.440000001</v>
      </c>
      <c r="V662" s="147">
        <v>9590363.1799999997</v>
      </c>
      <c r="W662" s="147">
        <v>8846000.2599999998</v>
      </c>
      <c r="X662" s="147">
        <v>27809526.920000002</v>
      </c>
      <c r="Y662" s="147">
        <v>27809526.920000002</v>
      </c>
      <c r="Z662" s="147">
        <v>9886247.4000000004</v>
      </c>
      <c r="AA662" s="147">
        <v>733968.81</v>
      </c>
      <c r="AB662" s="148"/>
      <c r="AC662" s="149"/>
      <c r="AD662" s="149"/>
      <c r="AE662" s="149"/>
      <c r="AF662" s="149"/>
    </row>
    <row r="663" spans="1:32" ht="13.5" hidden="1" customHeight="1" outlineLevel="2" x14ac:dyDescent="0.15">
      <c r="A663" s="145">
        <v>606</v>
      </c>
      <c r="B663" s="146" t="s">
        <v>1476</v>
      </c>
      <c r="C663" s="146" t="s">
        <v>1477</v>
      </c>
      <c r="D663" s="146" t="s">
        <v>1478</v>
      </c>
      <c r="E663" s="146" t="s">
        <v>1519</v>
      </c>
      <c r="F663" s="146" t="s">
        <v>1520</v>
      </c>
      <c r="G663" s="147">
        <v>102868864.16</v>
      </c>
      <c r="H663" s="147">
        <v>38920611.659999996</v>
      </c>
      <c r="I663" s="147">
        <v>63948252.5</v>
      </c>
      <c r="J663" s="147"/>
      <c r="K663" s="147"/>
      <c r="L663" s="147"/>
      <c r="M663" s="147">
        <v>0</v>
      </c>
      <c r="N663" s="147">
        <v>63948252.5</v>
      </c>
      <c r="O663" s="147">
        <v>18286352.77</v>
      </c>
      <c r="P663" s="147">
        <v>6919787.2800000003</v>
      </c>
      <c r="Q663" s="147"/>
      <c r="R663" s="147"/>
      <c r="S663" s="147"/>
      <c r="T663" s="147">
        <v>11366565.49</v>
      </c>
      <c r="U663" s="147">
        <v>49443959.520000003</v>
      </c>
      <c r="V663" s="147">
        <v>17995277.059999999</v>
      </c>
      <c r="W663" s="147">
        <v>31448682.460000001</v>
      </c>
      <c r="X663" s="147">
        <v>106763500.45</v>
      </c>
      <c r="Y663" s="147">
        <v>101683167.16</v>
      </c>
      <c r="Z663" s="147">
        <v>8555519.6500000004</v>
      </c>
      <c r="AA663" s="147">
        <v>2688898.24</v>
      </c>
      <c r="AB663" s="148"/>
      <c r="AC663" s="149"/>
      <c r="AD663" s="149"/>
      <c r="AE663" s="149"/>
      <c r="AF663" s="149"/>
    </row>
    <row r="664" spans="1:32" ht="13.5" hidden="1" customHeight="1" outlineLevel="2" x14ac:dyDescent="0.15">
      <c r="A664" s="145">
        <v>607</v>
      </c>
      <c r="B664" s="146" t="s">
        <v>1476</v>
      </c>
      <c r="C664" s="146" t="s">
        <v>1477</v>
      </c>
      <c r="D664" s="146" t="s">
        <v>1478</v>
      </c>
      <c r="E664" s="146" t="s">
        <v>1521</v>
      </c>
      <c r="F664" s="146" t="s">
        <v>1522</v>
      </c>
      <c r="G664" s="147">
        <v>146935831.59999999</v>
      </c>
      <c r="H664" s="147">
        <v>57421514.840000004</v>
      </c>
      <c r="I664" s="147">
        <v>89514316.760000005</v>
      </c>
      <c r="J664" s="147"/>
      <c r="K664" s="147"/>
      <c r="L664" s="147"/>
      <c r="M664" s="147">
        <v>0</v>
      </c>
      <c r="N664" s="147">
        <v>89514316.760000005</v>
      </c>
      <c r="O664" s="147">
        <v>26133143.18</v>
      </c>
      <c r="P664" s="147">
        <v>10207752.59</v>
      </c>
      <c r="Q664" s="147"/>
      <c r="R664" s="147"/>
      <c r="S664" s="147"/>
      <c r="T664" s="147">
        <v>15925390.59</v>
      </c>
      <c r="U664" s="147">
        <v>141276170.38</v>
      </c>
      <c r="V664" s="147">
        <v>48632151.57</v>
      </c>
      <c r="W664" s="147">
        <v>92644018.810000002</v>
      </c>
      <c r="X664" s="147">
        <v>198083726.16</v>
      </c>
      <c r="Y664" s="147">
        <v>198083726.16</v>
      </c>
      <c r="Z664" s="147">
        <v>3663332.12</v>
      </c>
      <c r="AA664" s="147">
        <v>4249986.63</v>
      </c>
      <c r="AB664" s="148"/>
      <c r="AC664" s="149"/>
      <c r="AD664" s="149"/>
      <c r="AE664" s="149"/>
      <c r="AF664" s="149"/>
    </row>
    <row r="665" spans="1:32" ht="13.5" hidden="1" customHeight="1" outlineLevel="2" x14ac:dyDescent="0.15">
      <c r="A665" s="145">
        <v>608</v>
      </c>
      <c r="B665" s="146" t="s">
        <v>1476</v>
      </c>
      <c r="C665" s="146" t="s">
        <v>1477</v>
      </c>
      <c r="D665" s="146" t="s">
        <v>1478</v>
      </c>
      <c r="E665" s="146" t="s">
        <v>1523</v>
      </c>
      <c r="F665" s="146" t="s">
        <v>1524</v>
      </c>
      <c r="G665" s="147">
        <v>58758518.280000001</v>
      </c>
      <c r="H665" s="147">
        <v>20385504.210000001</v>
      </c>
      <c r="I665" s="147">
        <v>38373014.07</v>
      </c>
      <c r="J665" s="147"/>
      <c r="K665" s="147"/>
      <c r="L665" s="147"/>
      <c r="M665" s="147">
        <v>0</v>
      </c>
      <c r="N665" s="147">
        <v>38373014.07</v>
      </c>
      <c r="O665" s="147">
        <v>10445133.26</v>
      </c>
      <c r="P665" s="147">
        <v>3623945.57</v>
      </c>
      <c r="Q665" s="147"/>
      <c r="R665" s="147"/>
      <c r="S665" s="147"/>
      <c r="T665" s="147">
        <v>6821187.6900000004</v>
      </c>
      <c r="U665" s="147">
        <v>24694705.84</v>
      </c>
      <c r="V665" s="147">
        <v>8405090.2200000007</v>
      </c>
      <c r="W665" s="147">
        <v>16289615.619999999</v>
      </c>
      <c r="X665" s="147">
        <v>61483817.380000003</v>
      </c>
      <c r="Y665" s="147">
        <v>59365781.43</v>
      </c>
      <c r="Z665" s="147">
        <v>1466260.66</v>
      </c>
      <c r="AA665" s="147">
        <v>1179105.53</v>
      </c>
      <c r="AB665" s="148"/>
      <c r="AC665" s="149"/>
      <c r="AD665" s="149"/>
      <c r="AE665" s="149"/>
      <c r="AF665" s="149"/>
    </row>
    <row r="666" spans="1:32" ht="13.5" hidden="1" customHeight="1" outlineLevel="2" x14ac:dyDescent="0.15">
      <c r="A666" s="145">
        <v>609</v>
      </c>
      <c r="B666" s="146" t="s">
        <v>1476</v>
      </c>
      <c r="C666" s="146" t="s">
        <v>1477</v>
      </c>
      <c r="D666" s="146" t="s">
        <v>1478</v>
      </c>
      <c r="E666" s="146" t="s">
        <v>1525</v>
      </c>
      <c r="F666" s="146" t="s">
        <v>1526</v>
      </c>
      <c r="G666" s="147">
        <v>40415703.890000001</v>
      </c>
      <c r="H666" s="147">
        <v>13104310.98</v>
      </c>
      <c r="I666" s="147">
        <v>27311392.91</v>
      </c>
      <c r="J666" s="147"/>
      <c r="K666" s="147"/>
      <c r="L666" s="147"/>
      <c r="M666" s="147">
        <v>0</v>
      </c>
      <c r="N666" s="147">
        <v>27311392.91</v>
      </c>
      <c r="O666" s="147">
        <v>7185335.2400000002</v>
      </c>
      <c r="P666" s="147">
        <v>2328960.59</v>
      </c>
      <c r="Q666" s="147"/>
      <c r="R666" s="147"/>
      <c r="S666" s="147"/>
      <c r="T666" s="147">
        <v>4856374.6500000004</v>
      </c>
      <c r="U666" s="147">
        <v>13033568</v>
      </c>
      <c r="V666" s="147">
        <v>4104988.43</v>
      </c>
      <c r="W666" s="147">
        <v>8928579.5700000003</v>
      </c>
      <c r="X666" s="147">
        <v>41096347.130000003</v>
      </c>
      <c r="Y666" s="147">
        <v>41096347.130000003</v>
      </c>
      <c r="Z666" s="147">
        <v>263359.59999999998</v>
      </c>
      <c r="AA666" s="147">
        <v>710133.53</v>
      </c>
      <c r="AB666" s="148"/>
      <c r="AC666" s="149"/>
      <c r="AD666" s="149"/>
      <c r="AE666" s="149"/>
      <c r="AF666" s="149"/>
    </row>
    <row r="667" spans="1:32" ht="13.5" hidden="1" customHeight="1" outlineLevel="2" x14ac:dyDescent="0.15">
      <c r="A667" s="145">
        <v>610</v>
      </c>
      <c r="B667" s="146" t="s">
        <v>1476</v>
      </c>
      <c r="C667" s="146" t="s">
        <v>1477</v>
      </c>
      <c r="D667" s="146" t="s">
        <v>1478</v>
      </c>
      <c r="E667" s="146" t="s">
        <v>1527</v>
      </c>
      <c r="F667" s="146" t="s">
        <v>1528</v>
      </c>
      <c r="G667" s="147">
        <v>27163051.34</v>
      </c>
      <c r="H667" s="147">
        <v>10797465.15</v>
      </c>
      <c r="I667" s="147">
        <v>16365586.189999999</v>
      </c>
      <c r="J667" s="147"/>
      <c r="K667" s="147"/>
      <c r="L667" s="147"/>
      <c r="M667" s="147">
        <v>0</v>
      </c>
      <c r="N667" s="147">
        <v>16365586.189999999</v>
      </c>
      <c r="O667" s="147">
        <v>4829757.8</v>
      </c>
      <c r="P667" s="147">
        <v>1920410.25</v>
      </c>
      <c r="Q667" s="147"/>
      <c r="R667" s="147"/>
      <c r="S667" s="147"/>
      <c r="T667" s="147">
        <v>2909347.55</v>
      </c>
      <c r="U667" s="147">
        <v>14628530.23</v>
      </c>
      <c r="V667" s="147">
        <v>5729869.5999999996</v>
      </c>
      <c r="W667" s="147">
        <v>8898660.6300000008</v>
      </c>
      <c r="X667" s="147">
        <v>28173594.370000001</v>
      </c>
      <c r="Y667" s="147">
        <v>28173594.370000001</v>
      </c>
      <c r="Z667" s="147">
        <v>163537.28</v>
      </c>
      <c r="AA667" s="147">
        <v>647716.82999999996</v>
      </c>
      <c r="AB667" s="148"/>
      <c r="AC667" s="149"/>
      <c r="AD667" s="149"/>
      <c r="AE667" s="149"/>
      <c r="AF667" s="149"/>
    </row>
    <row r="668" spans="1:32" ht="13.5" hidden="1" customHeight="1" outlineLevel="2" x14ac:dyDescent="0.15">
      <c r="A668" s="145">
        <v>611</v>
      </c>
      <c r="B668" s="146" t="s">
        <v>1476</v>
      </c>
      <c r="C668" s="146" t="s">
        <v>1477</v>
      </c>
      <c r="D668" s="146" t="s">
        <v>1478</v>
      </c>
      <c r="E668" s="146" t="s">
        <v>1529</v>
      </c>
      <c r="F668" s="146" t="s">
        <v>1530</v>
      </c>
      <c r="G668" s="147">
        <v>47659684.170000002</v>
      </c>
      <c r="H668" s="147">
        <v>15829261.390000001</v>
      </c>
      <c r="I668" s="147">
        <v>31830422.780000001</v>
      </c>
      <c r="J668" s="147"/>
      <c r="K668" s="147"/>
      <c r="L668" s="147"/>
      <c r="M668" s="147">
        <v>0</v>
      </c>
      <c r="N668" s="147">
        <v>31830422.780000001</v>
      </c>
      <c r="O668" s="147">
        <v>8472266.2599999998</v>
      </c>
      <c r="P668" s="147">
        <v>2813183.35</v>
      </c>
      <c r="Q668" s="147"/>
      <c r="R668" s="147"/>
      <c r="S668" s="147"/>
      <c r="T668" s="147">
        <v>5659082.9100000001</v>
      </c>
      <c r="U668" s="147">
        <v>17091763.23</v>
      </c>
      <c r="V668" s="147">
        <v>5381324.2599999998</v>
      </c>
      <c r="W668" s="147">
        <v>11710438.970000001</v>
      </c>
      <c r="X668" s="147">
        <v>49199944.659999996</v>
      </c>
      <c r="Y668" s="147">
        <v>49199944.659999996</v>
      </c>
      <c r="Z668" s="147">
        <v>337085.79</v>
      </c>
      <c r="AA668" s="147">
        <v>822020.13</v>
      </c>
      <c r="AB668" s="148"/>
      <c r="AC668" s="149"/>
      <c r="AD668" s="149"/>
      <c r="AE668" s="149"/>
      <c r="AF668" s="149"/>
    </row>
    <row r="669" spans="1:32" ht="13.5" hidden="1" customHeight="1" outlineLevel="2" x14ac:dyDescent="0.15">
      <c r="A669" s="145">
        <v>612</v>
      </c>
      <c r="B669" s="146" t="s">
        <v>1476</v>
      </c>
      <c r="C669" s="146" t="s">
        <v>1477</v>
      </c>
      <c r="D669" s="146" t="s">
        <v>1478</v>
      </c>
      <c r="E669" s="146" t="s">
        <v>1531</v>
      </c>
      <c r="F669" s="146" t="s">
        <v>1532</v>
      </c>
      <c r="G669" s="147">
        <v>33611918.109999999</v>
      </c>
      <c r="H669" s="147">
        <v>9343781.5399999991</v>
      </c>
      <c r="I669" s="147">
        <v>24268136.57</v>
      </c>
      <c r="J669" s="147"/>
      <c r="K669" s="147"/>
      <c r="L669" s="147"/>
      <c r="M669" s="147">
        <v>0</v>
      </c>
      <c r="N669" s="147">
        <v>24268136.57</v>
      </c>
      <c r="O669" s="147">
        <v>5982634.5499999998</v>
      </c>
      <c r="P669" s="147">
        <v>1663048.25</v>
      </c>
      <c r="Q669" s="147"/>
      <c r="R669" s="147"/>
      <c r="S669" s="147"/>
      <c r="T669" s="147">
        <v>4319586.3</v>
      </c>
      <c r="U669" s="147">
        <v>12724673.300000001</v>
      </c>
      <c r="V669" s="147">
        <v>3479653.21</v>
      </c>
      <c r="W669" s="147">
        <v>9245020.0899999999</v>
      </c>
      <c r="X669" s="147">
        <v>37832742.960000001</v>
      </c>
      <c r="Y669" s="147">
        <v>37832742.960000001</v>
      </c>
      <c r="Z669" s="147">
        <v>190955.8</v>
      </c>
      <c r="AA669" s="147">
        <v>594492.36</v>
      </c>
      <c r="AB669" s="148"/>
      <c r="AC669" s="149"/>
      <c r="AD669" s="149"/>
      <c r="AE669" s="149"/>
      <c r="AF669" s="149"/>
    </row>
    <row r="670" spans="1:32" ht="13.5" hidden="1" customHeight="1" outlineLevel="2" x14ac:dyDescent="0.15">
      <c r="A670" s="145">
        <v>613</v>
      </c>
      <c r="B670" s="146" t="s">
        <v>1476</v>
      </c>
      <c r="C670" s="146" t="s">
        <v>1477</v>
      </c>
      <c r="D670" s="146" t="s">
        <v>1478</v>
      </c>
      <c r="E670" s="146" t="s">
        <v>1533</v>
      </c>
      <c r="F670" s="146" t="s">
        <v>1534</v>
      </c>
      <c r="G670" s="147">
        <v>35252264.57</v>
      </c>
      <c r="H670" s="147">
        <v>10413990.810000001</v>
      </c>
      <c r="I670" s="147">
        <v>24838273.760000002</v>
      </c>
      <c r="J670" s="147"/>
      <c r="K670" s="147"/>
      <c r="L670" s="147"/>
      <c r="M670" s="147">
        <v>0</v>
      </c>
      <c r="N670" s="147">
        <v>24838273.760000002</v>
      </c>
      <c r="O670" s="147">
        <v>6266642.3099999996</v>
      </c>
      <c r="P670" s="147">
        <v>1850749.83</v>
      </c>
      <c r="Q670" s="147"/>
      <c r="R670" s="147"/>
      <c r="S670" s="147"/>
      <c r="T670" s="147">
        <v>4415892.4800000004</v>
      </c>
      <c r="U670" s="147">
        <v>11623514.210000001</v>
      </c>
      <c r="V670" s="147">
        <v>3393041.36</v>
      </c>
      <c r="W670" s="147">
        <v>8230472.8499999996</v>
      </c>
      <c r="X670" s="147">
        <v>37484639.090000004</v>
      </c>
      <c r="Y670" s="147">
        <v>37484639.090000004</v>
      </c>
      <c r="Z670" s="147">
        <v>1214008.74</v>
      </c>
      <c r="AA670" s="147">
        <v>663105.01</v>
      </c>
      <c r="AB670" s="148"/>
      <c r="AC670" s="149"/>
      <c r="AD670" s="149"/>
      <c r="AE670" s="149"/>
      <c r="AF670" s="149"/>
    </row>
    <row r="671" spans="1:32" ht="13.5" hidden="1" customHeight="1" outlineLevel="2" x14ac:dyDescent="0.15">
      <c r="A671" s="145">
        <v>614</v>
      </c>
      <c r="B671" s="146" t="s">
        <v>1476</v>
      </c>
      <c r="C671" s="146" t="s">
        <v>1477</v>
      </c>
      <c r="D671" s="146" t="s">
        <v>1478</v>
      </c>
      <c r="E671" s="146" t="s">
        <v>1535</v>
      </c>
      <c r="F671" s="146" t="s">
        <v>1536</v>
      </c>
      <c r="G671" s="147">
        <v>84779375.989999995</v>
      </c>
      <c r="H671" s="147">
        <v>24559090.739999998</v>
      </c>
      <c r="I671" s="147">
        <v>60220285.25</v>
      </c>
      <c r="J671" s="147"/>
      <c r="K671" s="147"/>
      <c r="L671" s="147"/>
      <c r="M671" s="147">
        <v>0</v>
      </c>
      <c r="N671" s="147">
        <v>60220285.25</v>
      </c>
      <c r="O671" s="147">
        <v>15070697.92</v>
      </c>
      <c r="P671" s="147">
        <v>4364582.26</v>
      </c>
      <c r="Q671" s="147"/>
      <c r="R671" s="147"/>
      <c r="S671" s="147"/>
      <c r="T671" s="147">
        <v>10706115.66</v>
      </c>
      <c r="U671" s="147">
        <v>0</v>
      </c>
      <c r="V671" s="147">
        <v>0</v>
      </c>
      <c r="W671" s="147">
        <v>0</v>
      </c>
      <c r="X671" s="147">
        <v>70926400.909999996</v>
      </c>
      <c r="Y671" s="147">
        <v>65291238.82</v>
      </c>
      <c r="Z671" s="147">
        <v>719452.47</v>
      </c>
      <c r="AA671" s="147">
        <v>3268884.92</v>
      </c>
      <c r="AB671" s="148"/>
      <c r="AC671" s="149"/>
      <c r="AD671" s="149"/>
      <c r="AE671" s="149"/>
      <c r="AF671" s="149"/>
    </row>
    <row r="672" spans="1:32" ht="13.5" hidden="1" customHeight="1" outlineLevel="2" x14ac:dyDescent="0.15">
      <c r="A672" s="145">
        <v>615</v>
      </c>
      <c r="B672" s="146" t="s">
        <v>1476</v>
      </c>
      <c r="C672" s="146" t="s">
        <v>1477</v>
      </c>
      <c r="D672" s="146" t="s">
        <v>1478</v>
      </c>
      <c r="E672" s="146" t="s">
        <v>1537</v>
      </c>
      <c r="F672" s="146" t="s">
        <v>1538</v>
      </c>
      <c r="G672" s="147">
        <v>44824812.240000002</v>
      </c>
      <c r="H672" s="147">
        <v>2401051.02</v>
      </c>
      <c r="I672" s="147">
        <v>42423761.219999999</v>
      </c>
      <c r="J672" s="147"/>
      <c r="K672" s="147"/>
      <c r="L672" s="147"/>
      <c r="M672" s="147">
        <v>0</v>
      </c>
      <c r="N672" s="147">
        <v>42423761.219999999</v>
      </c>
      <c r="O672" s="147">
        <v>7968225.7300000004</v>
      </c>
      <c r="P672" s="147">
        <v>426708.98</v>
      </c>
      <c r="Q672" s="147"/>
      <c r="R672" s="147"/>
      <c r="S672" s="147"/>
      <c r="T672" s="147">
        <v>7541516.75</v>
      </c>
      <c r="U672" s="147">
        <v>0</v>
      </c>
      <c r="V672" s="147">
        <v>0</v>
      </c>
      <c r="W672" s="147">
        <v>0</v>
      </c>
      <c r="X672" s="147">
        <v>49965277.969999999</v>
      </c>
      <c r="Y672" s="147">
        <v>45452205.990000002</v>
      </c>
      <c r="Z672" s="147">
        <v>302861.17</v>
      </c>
      <c r="AA672" s="147">
        <v>1836204.82</v>
      </c>
      <c r="AB672" s="148"/>
      <c r="AC672" s="149"/>
      <c r="AD672" s="149"/>
      <c r="AE672" s="149"/>
      <c r="AF672" s="149"/>
    </row>
    <row r="673" spans="1:32" ht="13.5" hidden="1" customHeight="1" outlineLevel="2" x14ac:dyDescent="0.15">
      <c r="A673" s="145">
        <v>616</v>
      </c>
      <c r="B673" s="146" t="s">
        <v>1476</v>
      </c>
      <c r="C673" s="146" t="s">
        <v>1477</v>
      </c>
      <c r="D673" s="146" t="s">
        <v>1478</v>
      </c>
      <c r="E673" s="146" t="s">
        <v>1539</v>
      </c>
      <c r="F673" s="146" t="s">
        <v>1540</v>
      </c>
      <c r="G673" s="147">
        <v>45420854.420000002</v>
      </c>
      <c r="H673" s="147">
        <v>13435258.279999999</v>
      </c>
      <c r="I673" s="147">
        <v>31985596.140000001</v>
      </c>
      <c r="J673" s="147"/>
      <c r="K673" s="147"/>
      <c r="L673" s="147"/>
      <c r="M673" s="147">
        <v>0</v>
      </c>
      <c r="N673" s="147">
        <v>31985596.140000001</v>
      </c>
      <c r="O673" s="147">
        <v>8074180.4100000001</v>
      </c>
      <c r="P673" s="147">
        <v>2387720.06</v>
      </c>
      <c r="Q673" s="147"/>
      <c r="R673" s="147"/>
      <c r="S673" s="147"/>
      <c r="T673" s="147">
        <v>5686460.3499999996</v>
      </c>
      <c r="U673" s="147">
        <v>15658199.710000001</v>
      </c>
      <c r="V673" s="147">
        <v>4567457.66</v>
      </c>
      <c r="W673" s="147">
        <v>11090742.050000001</v>
      </c>
      <c r="X673" s="147">
        <v>48762798.539999999</v>
      </c>
      <c r="Y673" s="147">
        <v>46891646.990000002</v>
      </c>
      <c r="Z673" s="147">
        <v>308250.33</v>
      </c>
      <c r="AA673" s="147">
        <v>837104.45</v>
      </c>
      <c r="AB673" s="148"/>
      <c r="AC673" s="149"/>
      <c r="AD673" s="149"/>
      <c r="AE673" s="149"/>
      <c r="AF673" s="149"/>
    </row>
    <row r="674" spans="1:32" ht="13.5" hidden="1" customHeight="1" outlineLevel="2" x14ac:dyDescent="0.15">
      <c r="A674" s="145">
        <v>617</v>
      </c>
      <c r="B674" s="146" t="s">
        <v>1476</v>
      </c>
      <c r="C674" s="146" t="s">
        <v>1477</v>
      </c>
      <c r="D674" s="146" t="s">
        <v>1478</v>
      </c>
      <c r="E674" s="146" t="s">
        <v>1541</v>
      </c>
      <c r="F674" s="146" t="s">
        <v>1542</v>
      </c>
      <c r="G674" s="147">
        <v>91694303.920000002</v>
      </c>
      <c r="H674" s="147">
        <v>38725769.229999997</v>
      </c>
      <c r="I674" s="147">
        <v>52968534.689999998</v>
      </c>
      <c r="J674" s="147"/>
      <c r="K674" s="147"/>
      <c r="L674" s="147"/>
      <c r="M674" s="147">
        <v>0</v>
      </c>
      <c r="N674" s="147">
        <v>52968534.689999998</v>
      </c>
      <c r="O674" s="147">
        <v>16331744.050000001</v>
      </c>
      <c r="P674" s="147">
        <v>6895466.5700000003</v>
      </c>
      <c r="Q674" s="147"/>
      <c r="R674" s="147"/>
      <c r="S674" s="147"/>
      <c r="T674" s="147">
        <v>9436277.4800000004</v>
      </c>
      <c r="U674" s="147">
        <v>120432747.15000001</v>
      </c>
      <c r="V674" s="147">
        <v>48579127.200000003</v>
      </c>
      <c r="W674" s="147">
        <v>71853619.950000003</v>
      </c>
      <c r="X674" s="147">
        <v>134258432.12</v>
      </c>
      <c r="Y674" s="147">
        <v>134258432.12</v>
      </c>
      <c r="Z674" s="147">
        <v>2076862.23</v>
      </c>
      <c r="AA674" s="147">
        <v>3192189.78</v>
      </c>
      <c r="AB674" s="148"/>
      <c r="AC674" s="149"/>
      <c r="AD674" s="149"/>
      <c r="AE674" s="149"/>
      <c r="AF674" s="149"/>
    </row>
    <row r="675" spans="1:32" ht="13.5" hidden="1" customHeight="1" outlineLevel="2" x14ac:dyDescent="0.15">
      <c r="A675" s="145">
        <v>618</v>
      </c>
      <c r="B675" s="146" t="s">
        <v>1476</v>
      </c>
      <c r="C675" s="146" t="s">
        <v>1477</v>
      </c>
      <c r="D675" s="146" t="s">
        <v>1478</v>
      </c>
      <c r="E675" s="146" t="s">
        <v>1543</v>
      </c>
      <c r="F675" s="146" t="s">
        <v>451</v>
      </c>
      <c r="G675" s="147">
        <v>36866254.82</v>
      </c>
      <c r="H675" s="147">
        <v>14489877.960000001</v>
      </c>
      <c r="I675" s="147">
        <v>22376376.859999999</v>
      </c>
      <c r="J675" s="147"/>
      <c r="K675" s="147"/>
      <c r="L675" s="147"/>
      <c r="M675" s="147">
        <v>0</v>
      </c>
      <c r="N675" s="147">
        <v>22376376.859999999</v>
      </c>
      <c r="O675" s="147">
        <v>6553482.8899999997</v>
      </c>
      <c r="P675" s="147">
        <v>2576643</v>
      </c>
      <c r="Q675" s="147"/>
      <c r="R675" s="147"/>
      <c r="S675" s="147"/>
      <c r="T675" s="147">
        <v>3976839.89</v>
      </c>
      <c r="U675" s="147">
        <v>11249103.039999999</v>
      </c>
      <c r="V675" s="147">
        <v>4298678.04</v>
      </c>
      <c r="W675" s="147">
        <v>6950425</v>
      </c>
      <c r="X675" s="147">
        <v>33303641.75</v>
      </c>
      <c r="Y675" s="147">
        <v>32309679.48</v>
      </c>
      <c r="Z675" s="147">
        <v>238437.11</v>
      </c>
      <c r="AA675" s="147">
        <v>874063.54</v>
      </c>
      <c r="AB675" s="148"/>
      <c r="AC675" s="149"/>
      <c r="AD675" s="149"/>
      <c r="AE675" s="149"/>
      <c r="AF675" s="149"/>
    </row>
    <row r="676" spans="1:32" ht="13.5" hidden="1" customHeight="1" outlineLevel="2" x14ac:dyDescent="0.15">
      <c r="A676" s="145">
        <v>619</v>
      </c>
      <c r="B676" s="146" t="s">
        <v>1476</v>
      </c>
      <c r="C676" s="146" t="s">
        <v>1477</v>
      </c>
      <c r="D676" s="146" t="s">
        <v>1478</v>
      </c>
      <c r="E676" s="146" t="s">
        <v>1544</v>
      </c>
      <c r="F676" s="146" t="s">
        <v>1545</v>
      </c>
      <c r="G676" s="147">
        <v>28486110.289999999</v>
      </c>
      <c r="H676" s="147">
        <v>7327611.5</v>
      </c>
      <c r="I676" s="147">
        <v>21158498.789999999</v>
      </c>
      <c r="J676" s="147"/>
      <c r="K676" s="147"/>
      <c r="L676" s="147"/>
      <c r="M676" s="147">
        <v>0</v>
      </c>
      <c r="N676" s="147">
        <v>21158498.789999999</v>
      </c>
      <c r="O676" s="147">
        <v>5066840.71</v>
      </c>
      <c r="P676" s="147">
        <v>1303003.69</v>
      </c>
      <c r="Q676" s="147"/>
      <c r="R676" s="147"/>
      <c r="S676" s="147"/>
      <c r="T676" s="147">
        <v>3763837.02</v>
      </c>
      <c r="U676" s="147">
        <v>6205770.5300000003</v>
      </c>
      <c r="V676" s="147">
        <v>1565031.81</v>
      </c>
      <c r="W676" s="147">
        <v>4640738.72</v>
      </c>
      <c r="X676" s="147">
        <v>29563074.530000001</v>
      </c>
      <c r="Y676" s="147">
        <v>29563074.530000001</v>
      </c>
      <c r="Z676" s="147">
        <v>905858.19</v>
      </c>
      <c r="AA676" s="147">
        <v>530551.12</v>
      </c>
      <c r="AB676" s="148"/>
      <c r="AC676" s="149"/>
      <c r="AD676" s="149"/>
      <c r="AE676" s="149"/>
      <c r="AF676" s="149"/>
    </row>
    <row r="677" spans="1:32" ht="13.5" hidden="1" customHeight="1" outlineLevel="2" x14ac:dyDescent="0.15">
      <c r="A677" s="145">
        <v>620</v>
      </c>
      <c r="B677" s="146" t="s">
        <v>1476</v>
      </c>
      <c r="C677" s="146" t="s">
        <v>1477</v>
      </c>
      <c r="D677" s="146" t="s">
        <v>1478</v>
      </c>
      <c r="E677" s="146" t="s">
        <v>1546</v>
      </c>
      <c r="F677" s="146" t="s">
        <v>1547</v>
      </c>
      <c r="G677" s="147">
        <v>25270794.390000001</v>
      </c>
      <c r="H677" s="147">
        <v>7458319.3499999996</v>
      </c>
      <c r="I677" s="147">
        <v>17812475.039999999</v>
      </c>
      <c r="J677" s="147"/>
      <c r="K677" s="147"/>
      <c r="L677" s="147"/>
      <c r="M677" s="147">
        <v>0</v>
      </c>
      <c r="N677" s="147">
        <v>17812475.039999999</v>
      </c>
      <c r="O677" s="147">
        <v>4492230.6100000003</v>
      </c>
      <c r="P677" s="147">
        <v>1325923.44</v>
      </c>
      <c r="Q677" s="147"/>
      <c r="R677" s="147"/>
      <c r="S677" s="147"/>
      <c r="T677" s="147">
        <v>3166307.17</v>
      </c>
      <c r="U677" s="147">
        <v>7834169.0800000001</v>
      </c>
      <c r="V677" s="147">
        <v>2265119.21</v>
      </c>
      <c r="W677" s="147">
        <v>5569049.8700000001</v>
      </c>
      <c r="X677" s="147">
        <v>26547832.079999998</v>
      </c>
      <c r="Y677" s="147">
        <v>25576620.140000001</v>
      </c>
      <c r="Z677" s="147">
        <v>1365006.31</v>
      </c>
      <c r="AA677" s="147">
        <v>594043.18000000005</v>
      </c>
      <c r="AB677" s="148"/>
      <c r="AC677" s="149"/>
      <c r="AD677" s="149"/>
      <c r="AE677" s="149"/>
      <c r="AF677" s="149"/>
    </row>
    <row r="678" spans="1:32" ht="13.5" hidden="1" customHeight="1" outlineLevel="2" x14ac:dyDescent="0.15">
      <c r="A678" s="145">
        <v>621</v>
      </c>
      <c r="B678" s="146" t="s">
        <v>1476</v>
      </c>
      <c r="C678" s="146" t="s">
        <v>1477</v>
      </c>
      <c r="D678" s="146" t="s">
        <v>1478</v>
      </c>
      <c r="E678" s="146" t="s">
        <v>1548</v>
      </c>
      <c r="F678" s="146" t="s">
        <v>1549</v>
      </c>
      <c r="G678" s="147">
        <v>28451080.289999999</v>
      </c>
      <c r="H678" s="147">
        <v>6469790.9900000002</v>
      </c>
      <c r="I678" s="147">
        <v>21981289.300000001</v>
      </c>
      <c r="J678" s="147"/>
      <c r="K678" s="147"/>
      <c r="L678" s="147"/>
      <c r="M678" s="147">
        <v>0</v>
      </c>
      <c r="N678" s="147">
        <v>21981289.300000001</v>
      </c>
      <c r="O678" s="147">
        <v>5057570.0999999996</v>
      </c>
      <c r="P678" s="147">
        <v>1149628.24</v>
      </c>
      <c r="Q678" s="147"/>
      <c r="R678" s="147"/>
      <c r="S678" s="147"/>
      <c r="T678" s="147">
        <v>3907941.86</v>
      </c>
      <c r="U678" s="147">
        <v>10770495.58</v>
      </c>
      <c r="V678" s="147">
        <v>2403494.77</v>
      </c>
      <c r="W678" s="147">
        <v>8367000.8099999996</v>
      </c>
      <c r="X678" s="147">
        <v>34256231.969999999</v>
      </c>
      <c r="Y678" s="147">
        <v>28965362.940000001</v>
      </c>
      <c r="Z678" s="147">
        <v>175204.36</v>
      </c>
      <c r="AA678" s="147">
        <v>429114.42</v>
      </c>
      <c r="AB678" s="148"/>
      <c r="AC678" s="149"/>
      <c r="AD678" s="149"/>
      <c r="AE678" s="149"/>
      <c r="AF678" s="149"/>
    </row>
    <row r="679" spans="1:32" ht="13.5" hidden="1" customHeight="1" outlineLevel="1" x14ac:dyDescent="0.15">
      <c r="A679" s="151"/>
      <c r="B679" s="152"/>
      <c r="C679" s="153"/>
      <c r="D679" s="154" t="s">
        <v>1550</v>
      </c>
      <c r="E679" s="152"/>
      <c r="F679" s="152"/>
      <c r="G679" s="155">
        <v>2181897566.6799998</v>
      </c>
      <c r="H679" s="155">
        <v>773800086.08000004</v>
      </c>
      <c r="I679" s="155">
        <v>1408097480.6000001</v>
      </c>
      <c r="J679" s="155"/>
      <c r="K679" s="155"/>
      <c r="L679" s="155"/>
      <c r="M679" s="155">
        <v>0</v>
      </c>
      <c r="N679" s="155">
        <v>1408097480.6000001</v>
      </c>
      <c r="O679" s="155">
        <v>387959798.60000008</v>
      </c>
      <c r="P679" s="155">
        <v>137577616.00000003</v>
      </c>
      <c r="Q679" s="155"/>
      <c r="R679" s="155"/>
      <c r="S679" s="155"/>
      <c r="T679" s="155">
        <v>250382182.59999996</v>
      </c>
      <c r="U679" s="155">
        <v>2516853167.6700006</v>
      </c>
      <c r="V679" s="155">
        <v>993419535.91999984</v>
      </c>
      <c r="W679" s="155">
        <v>1523433631.7499995</v>
      </c>
      <c r="X679" s="155">
        <v>3181913294.9499993</v>
      </c>
      <c r="Y679" s="155">
        <v>3104024815.1899996</v>
      </c>
      <c r="Z679" s="155">
        <v>96011016.530000001</v>
      </c>
      <c r="AA679" s="155">
        <v>69983969.89000003</v>
      </c>
      <c r="AB679" s="148"/>
      <c r="AC679" s="149"/>
      <c r="AD679" s="149"/>
      <c r="AE679" s="149"/>
      <c r="AF679" s="149"/>
    </row>
    <row r="680" spans="1:32" ht="13.5" hidden="1" customHeight="1" outlineLevel="2" x14ac:dyDescent="0.15">
      <c r="A680" s="156">
        <v>622</v>
      </c>
      <c r="B680" s="157" t="s">
        <v>1476</v>
      </c>
      <c r="C680" s="146" t="s">
        <v>1551</v>
      </c>
      <c r="D680" s="157" t="s">
        <v>1552</v>
      </c>
      <c r="E680" s="157" t="s">
        <v>1553</v>
      </c>
      <c r="F680" s="157" t="s">
        <v>1554</v>
      </c>
      <c r="G680" s="147">
        <v>33098271.239999998</v>
      </c>
      <c r="H680" s="147">
        <v>5570091.2300000004</v>
      </c>
      <c r="I680" s="147">
        <v>27528180.010000002</v>
      </c>
      <c r="J680" s="147"/>
      <c r="K680" s="147"/>
      <c r="L680" s="147"/>
      <c r="M680" s="147">
        <v>0</v>
      </c>
      <c r="N680" s="147">
        <v>27528180.010000002</v>
      </c>
      <c r="O680" s="147">
        <v>5924036.9800000004</v>
      </c>
      <c r="P680" s="147">
        <v>996863.77</v>
      </c>
      <c r="Q680" s="147"/>
      <c r="R680" s="147"/>
      <c r="S680" s="147"/>
      <c r="T680" s="147">
        <v>4927173.21</v>
      </c>
      <c r="U680" s="147">
        <v>0</v>
      </c>
      <c r="V680" s="147">
        <v>0</v>
      </c>
      <c r="W680" s="147">
        <v>0</v>
      </c>
      <c r="X680" s="147">
        <v>32455353.219999999</v>
      </c>
      <c r="Y680" s="147">
        <v>32455353.219999999</v>
      </c>
      <c r="Z680" s="147">
        <v>37500</v>
      </c>
      <c r="AA680" s="147">
        <v>650500</v>
      </c>
      <c r="AB680" s="148"/>
      <c r="AC680" s="149"/>
      <c r="AD680" s="149"/>
      <c r="AE680" s="149"/>
      <c r="AF680" s="149"/>
    </row>
    <row r="681" spans="1:32" ht="13.5" hidden="1" customHeight="1" outlineLevel="2" x14ac:dyDescent="0.15">
      <c r="A681" s="145">
        <v>623</v>
      </c>
      <c r="B681" s="146" t="s">
        <v>1476</v>
      </c>
      <c r="C681" s="146" t="s">
        <v>1551</v>
      </c>
      <c r="D681" s="146" t="s">
        <v>1552</v>
      </c>
      <c r="E681" s="146" t="s">
        <v>1555</v>
      </c>
      <c r="F681" s="146" t="s">
        <v>1556</v>
      </c>
      <c r="G681" s="147">
        <v>29357608.960000001</v>
      </c>
      <c r="H681" s="147">
        <v>5732755.6299999999</v>
      </c>
      <c r="I681" s="147">
        <v>23624853.329999998</v>
      </c>
      <c r="J681" s="147"/>
      <c r="K681" s="147"/>
      <c r="L681" s="147"/>
      <c r="M681" s="147">
        <v>0</v>
      </c>
      <c r="N681" s="147">
        <v>23624853.329999998</v>
      </c>
      <c r="O681" s="147">
        <v>5254823.87</v>
      </c>
      <c r="P681" s="147">
        <v>1025975.37</v>
      </c>
      <c r="Q681" s="147"/>
      <c r="R681" s="147"/>
      <c r="S681" s="147"/>
      <c r="T681" s="147">
        <v>4228848.5</v>
      </c>
      <c r="U681" s="147">
        <v>0</v>
      </c>
      <c r="V681" s="147">
        <v>0</v>
      </c>
      <c r="W681" s="147">
        <v>0</v>
      </c>
      <c r="X681" s="147">
        <v>27853701.829999998</v>
      </c>
      <c r="Y681" s="147">
        <v>27853701.829999998</v>
      </c>
      <c r="Z681" s="147">
        <v>37500</v>
      </c>
      <c r="AA681" s="147">
        <v>589800</v>
      </c>
      <c r="AB681" s="148"/>
      <c r="AC681" s="149"/>
      <c r="AD681" s="149"/>
      <c r="AE681" s="149"/>
      <c r="AF681" s="149"/>
    </row>
    <row r="682" spans="1:32" ht="13.5" hidden="1" customHeight="1" outlineLevel="2" x14ac:dyDescent="0.15">
      <c r="A682" s="145">
        <v>624</v>
      </c>
      <c r="B682" s="146" t="s">
        <v>1476</v>
      </c>
      <c r="C682" s="146" t="s">
        <v>1551</v>
      </c>
      <c r="D682" s="146" t="s">
        <v>1552</v>
      </c>
      <c r="E682" s="146" t="s">
        <v>1557</v>
      </c>
      <c r="F682" s="146" t="s">
        <v>1558</v>
      </c>
      <c r="G682" s="147">
        <v>22357197.670000002</v>
      </c>
      <c r="H682" s="147">
        <v>4237194.95</v>
      </c>
      <c r="I682" s="147">
        <v>18120002.719999999</v>
      </c>
      <c r="J682" s="147"/>
      <c r="K682" s="147"/>
      <c r="L682" s="147"/>
      <c r="M682" s="147">
        <v>0</v>
      </c>
      <c r="N682" s="147">
        <v>18120002.719999999</v>
      </c>
      <c r="O682" s="147">
        <v>4003813.01</v>
      </c>
      <c r="P682" s="147">
        <v>758908.05</v>
      </c>
      <c r="Q682" s="147"/>
      <c r="R682" s="147"/>
      <c r="S682" s="147"/>
      <c r="T682" s="147">
        <v>3244904.96</v>
      </c>
      <c r="U682" s="147">
        <v>0</v>
      </c>
      <c r="V682" s="147">
        <v>0</v>
      </c>
      <c r="W682" s="147">
        <v>0</v>
      </c>
      <c r="X682" s="147">
        <v>21364907.68</v>
      </c>
      <c r="Y682" s="147">
        <v>21364907.68</v>
      </c>
      <c r="Z682" s="147">
        <v>30000</v>
      </c>
      <c r="AA682" s="147">
        <v>389500</v>
      </c>
      <c r="AB682" s="148"/>
      <c r="AC682" s="149"/>
      <c r="AD682" s="149"/>
      <c r="AE682" s="149"/>
      <c r="AF682" s="149"/>
    </row>
    <row r="683" spans="1:32" ht="13.5" hidden="1" customHeight="1" outlineLevel="2" x14ac:dyDescent="0.15">
      <c r="A683" s="145">
        <v>625</v>
      </c>
      <c r="B683" s="146" t="s">
        <v>1476</v>
      </c>
      <c r="C683" s="146" t="s">
        <v>1551</v>
      </c>
      <c r="D683" s="146" t="s">
        <v>1552</v>
      </c>
      <c r="E683" s="146" t="s">
        <v>1559</v>
      </c>
      <c r="F683" s="146" t="s">
        <v>1560</v>
      </c>
      <c r="G683" s="147">
        <v>28940602.050000001</v>
      </c>
      <c r="H683" s="147">
        <v>4338660.05</v>
      </c>
      <c r="I683" s="147">
        <v>24601942</v>
      </c>
      <c r="J683" s="147"/>
      <c r="K683" s="147"/>
      <c r="L683" s="147"/>
      <c r="M683" s="147">
        <v>0</v>
      </c>
      <c r="N683" s="147">
        <v>24601942</v>
      </c>
      <c r="O683" s="147">
        <v>5178840.3600000003</v>
      </c>
      <c r="P683" s="147">
        <v>776477.95</v>
      </c>
      <c r="Q683" s="147"/>
      <c r="R683" s="147"/>
      <c r="S683" s="147"/>
      <c r="T683" s="147">
        <v>4402362.41</v>
      </c>
      <c r="U683" s="147">
        <v>0</v>
      </c>
      <c r="V683" s="147">
        <v>0</v>
      </c>
      <c r="W683" s="147">
        <v>0</v>
      </c>
      <c r="X683" s="147">
        <v>29004304.41</v>
      </c>
      <c r="Y683" s="147">
        <v>29004304.41</v>
      </c>
      <c r="Z683" s="147">
        <v>52500</v>
      </c>
      <c r="AA683" s="147">
        <v>616600</v>
      </c>
      <c r="AB683" s="148"/>
      <c r="AC683" s="149"/>
      <c r="AD683" s="149"/>
      <c r="AE683" s="149"/>
      <c r="AF683" s="149"/>
    </row>
    <row r="684" spans="1:32" ht="13.5" hidden="1" customHeight="1" outlineLevel="2" x14ac:dyDescent="0.15">
      <c r="A684" s="145">
        <v>626</v>
      </c>
      <c r="B684" s="146" t="s">
        <v>1476</v>
      </c>
      <c r="C684" s="146" t="s">
        <v>1551</v>
      </c>
      <c r="D684" s="146" t="s">
        <v>1552</v>
      </c>
      <c r="E684" s="146" t="s">
        <v>1561</v>
      </c>
      <c r="F684" s="146" t="s">
        <v>1562</v>
      </c>
      <c r="G684" s="147">
        <v>19447041.600000001</v>
      </c>
      <c r="H684" s="147">
        <v>3503190.69</v>
      </c>
      <c r="I684" s="147">
        <v>15943850.91</v>
      </c>
      <c r="J684" s="147"/>
      <c r="K684" s="147"/>
      <c r="L684" s="147"/>
      <c r="M684" s="147">
        <v>0</v>
      </c>
      <c r="N684" s="147">
        <v>15943850.91</v>
      </c>
      <c r="O684" s="147">
        <v>3481324.02</v>
      </c>
      <c r="P684" s="147">
        <v>626956.31000000006</v>
      </c>
      <c r="Q684" s="147"/>
      <c r="R684" s="147"/>
      <c r="S684" s="147"/>
      <c r="T684" s="147">
        <v>2854367.71</v>
      </c>
      <c r="U684" s="147">
        <v>0</v>
      </c>
      <c r="V684" s="147">
        <v>0</v>
      </c>
      <c r="W684" s="147">
        <v>0</v>
      </c>
      <c r="X684" s="147">
        <v>18798218.620000001</v>
      </c>
      <c r="Y684" s="147">
        <v>18798218.620000001</v>
      </c>
      <c r="Z684" s="147">
        <v>30000</v>
      </c>
      <c r="AA684" s="147">
        <v>374100</v>
      </c>
      <c r="AB684" s="148"/>
      <c r="AC684" s="149"/>
      <c r="AD684" s="149"/>
      <c r="AE684" s="149"/>
      <c r="AF684" s="149"/>
    </row>
    <row r="685" spans="1:32" ht="13.5" hidden="1" customHeight="1" outlineLevel="2" x14ac:dyDescent="0.15">
      <c r="A685" s="145">
        <v>627</v>
      </c>
      <c r="B685" s="146" t="s">
        <v>1476</v>
      </c>
      <c r="C685" s="146" t="s">
        <v>1551</v>
      </c>
      <c r="D685" s="146" t="s">
        <v>1552</v>
      </c>
      <c r="E685" s="146" t="s">
        <v>1563</v>
      </c>
      <c r="F685" s="146" t="s">
        <v>1564</v>
      </c>
      <c r="G685" s="147">
        <v>36767395.950000003</v>
      </c>
      <c r="H685" s="147">
        <v>15247286.5</v>
      </c>
      <c r="I685" s="147">
        <v>21520109.449999999</v>
      </c>
      <c r="J685" s="147"/>
      <c r="K685" s="147"/>
      <c r="L685" s="147"/>
      <c r="M685" s="147">
        <v>0</v>
      </c>
      <c r="N685" s="147">
        <v>21520109.449999999</v>
      </c>
      <c r="O685" s="147">
        <v>6576013.71</v>
      </c>
      <c r="P685" s="147">
        <v>2742742.06</v>
      </c>
      <c r="Q685" s="147"/>
      <c r="R685" s="147"/>
      <c r="S685" s="147"/>
      <c r="T685" s="147">
        <v>3833271.65</v>
      </c>
      <c r="U685" s="147">
        <v>713383888.21000004</v>
      </c>
      <c r="V685" s="147">
        <v>276928472.44</v>
      </c>
      <c r="W685" s="147">
        <v>436455415.76999998</v>
      </c>
      <c r="X685" s="147">
        <v>461808796.87</v>
      </c>
      <c r="Y685" s="147">
        <v>430131487.42000002</v>
      </c>
      <c r="Z685" s="147">
        <v>3736097.57</v>
      </c>
      <c r="AA685" s="147">
        <v>1536000</v>
      </c>
      <c r="AB685" s="148"/>
      <c r="AC685" s="149"/>
      <c r="AD685" s="149"/>
      <c r="AE685" s="149"/>
      <c r="AF685" s="149"/>
    </row>
    <row r="686" spans="1:32" ht="13.5" hidden="1" customHeight="1" outlineLevel="2" x14ac:dyDescent="0.15">
      <c r="A686" s="145">
        <v>628</v>
      </c>
      <c r="B686" s="146" t="s">
        <v>1476</v>
      </c>
      <c r="C686" s="146" t="s">
        <v>1551</v>
      </c>
      <c r="D686" s="146" t="s">
        <v>1552</v>
      </c>
      <c r="E686" s="146" t="s">
        <v>1565</v>
      </c>
      <c r="F686" s="146" t="s">
        <v>1566</v>
      </c>
      <c r="G686" s="147">
        <v>59742039.960000001</v>
      </c>
      <c r="H686" s="147">
        <v>18904539.609999999</v>
      </c>
      <c r="I686" s="147">
        <v>40837500.350000001</v>
      </c>
      <c r="J686" s="147"/>
      <c r="K686" s="147"/>
      <c r="L686" s="147"/>
      <c r="M686" s="147">
        <v>0</v>
      </c>
      <c r="N686" s="147">
        <v>40837500.350000001</v>
      </c>
      <c r="O686" s="147">
        <v>10685131.85</v>
      </c>
      <c r="P686" s="147">
        <v>3379635.29</v>
      </c>
      <c r="Q686" s="147"/>
      <c r="R686" s="147"/>
      <c r="S686" s="147"/>
      <c r="T686" s="147">
        <v>7305496.5599999996</v>
      </c>
      <c r="U686" s="147">
        <v>29906875.879999999</v>
      </c>
      <c r="V686" s="147">
        <v>9212892.0999999996</v>
      </c>
      <c r="W686" s="147">
        <v>20693983.780000001</v>
      </c>
      <c r="X686" s="147">
        <v>68836980.689999998</v>
      </c>
      <c r="Y686" s="147">
        <v>65675938.850000001</v>
      </c>
      <c r="Z686" s="147">
        <v>2846000</v>
      </c>
      <c r="AA686" s="147">
        <v>967100</v>
      </c>
      <c r="AB686" s="148"/>
      <c r="AC686" s="149"/>
      <c r="AD686" s="149"/>
      <c r="AE686" s="149"/>
      <c r="AF686" s="149"/>
    </row>
    <row r="687" spans="1:32" ht="13.5" hidden="1" customHeight="1" outlineLevel="2" x14ac:dyDescent="0.15">
      <c r="A687" s="145">
        <v>629</v>
      </c>
      <c r="B687" s="146" t="s">
        <v>1476</v>
      </c>
      <c r="C687" s="146" t="s">
        <v>1551</v>
      </c>
      <c r="D687" s="146" t="s">
        <v>1552</v>
      </c>
      <c r="E687" s="146" t="s">
        <v>1567</v>
      </c>
      <c r="F687" s="146" t="s">
        <v>1568</v>
      </c>
      <c r="G687" s="147">
        <v>84676126.450000003</v>
      </c>
      <c r="H687" s="147">
        <v>25497329.350000001</v>
      </c>
      <c r="I687" s="147">
        <v>59178797.100000001</v>
      </c>
      <c r="J687" s="147"/>
      <c r="K687" s="147"/>
      <c r="L687" s="147"/>
      <c r="M687" s="147">
        <v>0</v>
      </c>
      <c r="N687" s="147">
        <v>59178797.100000001</v>
      </c>
      <c r="O687" s="147">
        <v>15144705.08</v>
      </c>
      <c r="P687" s="147">
        <v>4559540.8899999997</v>
      </c>
      <c r="Q687" s="147"/>
      <c r="R687" s="147"/>
      <c r="S687" s="147"/>
      <c r="T687" s="147">
        <v>10585164.189999999</v>
      </c>
      <c r="U687" s="147">
        <v>31368074.289999999</v>
      </c>
      <c r="V687" s="147">
        <v>9181863.7599999998</v>
      </c>
      <c r="W687" s="147">
        <v>22186210.530000001</v>
      </c>
      <c r="X687" s="147">
        <v>91950171.819999993</v>
      </c>
      <c r="Y687" s="147">
        <v>80165975.209999993</v>
      </c>
      <c r="Z687" s="147">
        <v>9802500</v>
      </c>
      <c r="AA687" s="147">
        <v>1511000</v>
      </c>
      <c r="AB687" s="148"/>
      <c r="AC687" s="149"/>
      <c r="AD687" s="149"/>
      <c r="AE687" s="149"/>
      <c r="AF687" s="149"/>
    </row>
    <row r="688" spans="1:32" ht="13.5" hidden="1" customHeight="1" outlineLevel="2" x14ac:dyDescent="0.15">
      <c r="A688" s="145">
        <v>630</v>
      </c>
      <c r="B688" s="146" t="s">
        <v>1476</v>
      </c>
      <c r="C688" s="146" t="s">
        <v>1551</v>
      </c>
      <c r="D688" s="146" t="s">
        <v>1552</v>
      </c>
      <c r="E688" s="146" t="s">
        <v>1569</v>
      </c>
      <c r="F688" s="146" t="s">
        <v>1570</v>
      </c>
      <c r="G688" s="147">
        <v>91530100.75</v>
      </c>
      <c r="H688" s="147">
        <v>41592130.539999999</v>
      </c>
      <c r="I688" s="147">
        <v>49937970.210000001</v>
      </c>
      <c r="J688" s="147"/>
      <c r="K688" s="147"/>
      <c r="L688" s="147"/>
      <c r="M688" s="147">
        <v>0</v>
      </c>
      <c r="N688" s="147">
        <v>49937970.210000001</v>
      </c>
      <c r="O688" s="147">
        <v>16374646.140000001</v>
      </c>
      <c r="P688" s="147">
        <v>7444406.9900000002</v>
      </c>
      <c r="Q688" s="147"/>
      <c r="R688" s="147"/>
      <c r="S688" s="147"/>
      <c r="T688" s="147">
        <v>8930239.1500000004</v>
      </c>
      <c r="U688" s="147">
        <v>181539176.66</v>
      </c>
      <c r="V688" s="147">
        <v>78001124.469999999</v>
      </c>
      <c r="W688" s="147">
        <v>103538052.19</v>
      </c>
      <c r="X688" s="147">
        <v>162406261.55000001</v>
      </c>
      <c r="Y688" s="147">
        <v>162406261.55000001</v>
      </c>
      <c r="Z688" s="147">
        <v>165000</v>
      </c>
      <c r="AA688" s="147">
        <v>1716500</v>
      </c>
      <c r="AB688" s="148"/>
      <c r="AC688" s="149"/>
      <c r="AD688" s="149"/>
      <c r="AE688" s="149"/>
      <c r="AF688" s="149"/>
    </row>
    <row r="689" spans="1:32" ht="13.5" hidden="1" customHeight="1" outlineLevel="2" x14ac:dyDescent="0.15">
      <c r="A689" s="145">
        <v>631</v>
      </c>
      <c r="B689" s="146" t="s">
        <v>1476</v>
      </c>
      <c r="C689" s="146" t="s">
        <v>1551</v>
      </c>
      <c r="D689" s="146" t="s">
        <v>1552</v>
      </c>
      <c r="E689" s="146" t="s">
        <v>1571</v>
      </c>
      <c r="F689" s="146" t="s">
        <v>1572</v>
      </c>
      <c r="G689" s="147">
        <v>63197317.950000003</v>
      </c>
      <c r="H689" s="147">
        <v>21795569.420000002</v>
      </c>
      <c r="I689" s="147">
        <v>41401748.530000001</v>
      </c>
      <c r="J689" s="147"/>
      <c r="K689" s="147"/>
      <c r="L689" s="147"/>
      <c r="M689" s="147">
        <v>0</v>
      </c>
      <c r="N689" s="147">
        <v>41401748.530000001</v>
      </c>
      <c r="O689" s="147">
        <v>11303123.82</v>
      </c>
      <c r="P689" s="147">
        <v>3899395.66</v>
      </c>
      <c r="Q689" s="147"/>
      <c r="R689" s="147"/>
      <c r="S689" s="147"/>
      <c r="T689" s="147">
        <v>7403728.1600000001</v>
      </c>
      <c r="U689" s="147">
        <v>34251537.149999999</v>
      </c>
      <c r="V689" s="147">
        <v>11619825.92</v>
      </c>
      <c r="W689" s="147">
        <v>22631711.23</v>
      </c>
      <c r="X689" s="147">
        <v>71437187.920000002</v>
      </c>
      <c r="Y689" s="147">
        <v>60866850.460000001</v>
      </c>
      <c r="Z689" s="147">
        <v>4945415.0999999996</v>
      </c>
      <c r="AA689" s="147">
        <v>1029400</v>
      </c>
      <c r="AB689" s="148"/>
      <c r="AC689" s="149"/>
      <c r="AD689" s="149"/>
      <c r="AE689" s="149"/>
      <c r="AF689" s="149"/>
    </row>
    <row r="690" spans="1:32" ht="13.5" hidden="1" customHeight="1" outlineLevel="2" x14ac:dyDescent="0.15">
      <c r="A690" s="145">
        <v>632</v>
      </c>
      <c r="B690" s="146" t="s">
        <v>1476</v>
      </c>
      <c r="C690" s="146" t="s">
        <v>1551</v>
      </c>
      <c r="D690" s="146" t="s">
        <v>1552</v>
      </c>
      <c r="E690" s="146" t="s">
        <v>1573</v>
      </c>
      <c r="F690" s="146" t="s">
        <v>1574</v>
      </c>
      <c r="G690" s="147">
        <v>66926578.969999999</v>
      </c>
      <c r="H690" s="147">
        <v>20650180.859999999</v>
      </c>
      <c r="I690" s="147">
        <v>46276398.109999999</v>
      </c>
      <c r="J690" s="147"/>
      <c r="K690" s="147"/>
      <c r="L690" s="147"/>
      <c r="M690" s="147">
        <v>0</v>
      </c>
      <c r="N690" s="147">
        <v>46276398.109999999</v>
      </c>
      <c r="O690" s="147">
        <v>11970118.880000001</v>
      </c>
      <c r="P690" s="147">
        <v>3692693.48</v>
      </c>
      <c r="Q690" s="147"/>
      <c r="R690" s="147"/>
      <c r="S690" s="147"/>
      <c r="T690" s="147">
        <v>8277425.4000000004</v>
      </c>
      <c r="U690" s="147">
        <v>45552601.240000002</v>
      </c>
      <c r="V690" s="147">
        <v>13686924.66</v>
      </c>
      <c r="W690" s="147">
        <v>31865676.579999998</v>
      </c>
      <c r="X690" s="147">
        <v>86419500.090000004</v>
      </c>
      <c r="Y690" s="147">
        <v>85053186.379999995</v>
      </c>
      <c r="Z690" s="147">
        <v>2115969.42</v>
      </c>
      <c r="AA690" s="147">
        <v>1083800</v>
      </c>
      <c r="AB690" s="148"/>
      <c r="AC690" s="149"/>
      <c r="AD690" s="149"/>
      <c r="AE690" s="149"/>
      <c r="AF690" s="149"/>
    </row>
    <row r="691" spans="1:32" ht="13.5" hidden="1" customHeight="1" outlineLevel="2" x14ac:dyDescent="0.15">
      <c r="A691" s="145">
        <v>633</v>
      </c>
      <c r="B691" s="146" t="s">
        <v>1476</v>
      </c>
      <c r="C691" s="146" t="s">
        <v>1551</v>
      </c>
      <c r="D691" s="146" t="s">
        <v>1552</v>
      </c>
      <c r="E691" s="146" t="s">
        <v>1575</v>
      </c>
      <c r="F691" s="146" t="s">
        <v>1576</v>
      </c>
      <c r="G691" s="147">
        <v>98994702.260000005</v>
      </c>
      <c r="H691" s="147">
        <v>37116772.009999998</v>
      </c>
      <c r="I691" s="147">
        <v>61877930.25</v>
      </c>
      <c r="J691" s="147"/>
      <c r="K691" s="147"/>
      <c r="L691" s="147"/>
      <c r="M691" s="147">
        <v>0</v>
      </c>
      <c r="N691" s="147">
        <v>61877930.25</v>
      </c>
      <c r="O691" s="147">
        <v>17705646.59</v>
      </c>
      <c r="P691" s="147">
        <v>6637793.0099999998</v>
      </c>
      <c r="Q691" s="147"/>
      <c r="R691" s="147"/>
      <c r="S691" s="147"/>
      <c r="T691" s="147">
        <v>11067853.58</v>
      </c>
      <c r="U691" s="147">
        <v>64205486.07</v>
      </c>
      <c r="V691" s="147">
        <v>23158670.98</v>
      </c>
      <c r="W691" s="147">
        <v>41046815.090000004</v>
      </c>
      <c r="X691" s="147">
        <v>113992598.92</v>
      </c>
      <c r="Y691" s="147">
        <v>100109444.38</v>
      </c>
      <c r="Z691" s="147">
        <v>3563776.05</v>
      </c>
      <c r="AA691" s="147">
        <v>1952200</v>
      </c>
      <c r="AB691" s="148"/>
      <c r="AC691" s="149"/>
      <c r="AD691" s="149"/>
      <c r="AE691" s="149"/>
      <c r="AF691" s="149"/>
    </row>
    <row r="692" spans="1:32" ht="13.5" hidden="1" customHeight="1" outlineLevel="2" x14ac:dyDescent="0.15">
      <c r="A692" s="145">
        <v>634</v>
      </c>
      <c r="B692" s="146" t="s">
        <v>1476</v>
      </c>
      <c r="C692" s="146" t="s">
        <v>1551</v>
      </c>
      <c r="D692" s="146" t="s">
        <v>1552</v>
      </c>
      <c r="E692" s="146" t="s">
        <v>1577</v>
      </c>
      <c r="F692" s="146" t="s">
        <v>1578</v>
      </c>
      <c r="G692" s="147">
        <v>67547549.879999995</v>
      </c>
      <c r="H692" s="147">
        <v>19356028.350000001</v>
      </c>
      <c r="I692" s="147">
        <v>48191521.530000001</v>
      </c>
      <c r="J692" s="147"/>
      <c r="K692" s="147"/>
      <c r="L692" s="147"/>
      <c r="M692" s="147">
        <v>0</v>
      </c>
      <c r="N692" s="147">
        <v>48191521.530000001</v>
      </c>
      <c r="O692" s="147">
        <v>12081182.32</v>
      </c>
      <c r="P692" s="147">
        <v>3460951.85</v>
      </c>
      <c r="Q692" s="147"/>
      <c r="R692" s="147"/>
      <c r="S692" s="147"/>
      <c r="T692" s="147">
        <v>8620230.4700000007</v>
      </c>
      <c r="U692" s="147">
        <v>26220962.649999999</v>
      </c>
      <c r="V692" s="147">
        <v>7304445.7999999998</v>
      </c>
      <c r="W692" s="147">
        <v>18916516.850000001</v>
      </c>
      <c r="X692" s="147">
        <v>75728268.849999994</v>
      </c>
      <c r="Y692" s="147">
        <v>67917661.930000007</v>
      </c>
      <c r="Z692" s="147">
        <v>11565000</v>
      </c>
      <c r="AA692" s="147">
        <v>1079700</v>
      </c>
      <c r="AB692" s="148"/>
      <c r="AC692" s="149"/>
      <c r="AD692" s="149"/>
      <c r="AE692" s="149"/>
      <c r="AF692" s="149"/>
    </row>
    <row r="693" spans="1:32" ht="13.5" hidden="1" customHeight="1" outlineLevel="2" x14ac:dyDescent="0.15">
      <c r="A693" s="145">
        <v>635</v>
      </c>
      <c r="B693" s="146" t="s">
        <v>1476</v>
      </c>
      <c r="C693" s="146" t="s">
        <v>1551</v>
      </c>
      <c r="D693" s="146" t="s">
        <v>1552</v>
      </c>
      <c r="E693" s="146" t="s">
        <v>1579</v>
      </c>
      <c r="F693" s="146" t="s">
        <v>1580</v>
      </c>
      <c r="G693" s="147">
        <v>45351318.149999999</v>
      </c>
      <c r="H693" s="147">
        <v>18061298.710000001</v>
      </c>
      <c r="I693" s="147">
        <v>27290019.440000001</v>
      </c>
      <c r="J693" s="147"/>
      <c r="K693" s="147"/>
      <c r="L693" s="147"/>
      <c r="M693" s="147">
        <v>0</v>
      </c>
      <c r="N693" s="147">
        <v>27290019.440000001</v>
      </c>
      <c r="O693" s="147">
        <v>8111286.7000000002</v>
      </c>
      <c r="P693" s="147">
        <v>3229706.1</v>
      </c>
      <c r="Q693" s="147"/>
      <c r="R693" s="147"/>
      <c r="S693" s="147"/>
      <c r="T693" s="147">
        <v>4881580.5999999996</v>
      </c>
      <c r="U693" s="147">
        <v>23823212.800000001</v>
      </c>
      <c r="V693" s="147">
        <v>9264398.1899999995</v>
      </c>
      <c r="W693" s="147">
        <v>14558814.609999999</v>
      </c>
      <c r="X693" s="147">
        <v>46730414.649999999</v>
      </c>
      <c r="Y693" s="147">
        <v>42317442.18</v>
      </c>
      <c r="Z693" s="147">
        <v>6624400</v>
      </c>
      <c r="AA693" s="147">
        <v>583800</v>
      </c>
      <c r="AB693" s="148"/>
      <c r="AC693" s="149"/>
      <c r="AD693" s="149"/>
      <c r="AE693" s="149"/>
      <c r="AF693" s="149"/>
    </row>
    <row r="694" spans="1:32" ht="13.5" hidden="1" customHeight="1" outlineLevel="2" x14ac:dyDescent="0.15">
      <c r="A694" s="145">
        <v>636</v>
      </c>
      <c r="B694" s="146" t="s">
        <v>1476</v>
      </c>
      <c r="C694" s="146" t="s">
        <v>1551</v>
      </c>
      <c r="D694" s="146" t="s">
        <v>1552</v>
      </c>
      <c r="E694" s="146" t="s">
        <v>1581</v>
      </c>
      <c r="F694" s="146" t="s">
        <v>1582</v>
      </c>
      <c r="G694" s="147">
        <v>97195174.930000007</v>
      </c>
      <c r="H694" s="147">
        <v>36787490.310000002</v>
      </c>
      <c r="I694" s="147">
        <v>60407684.619999997</v>
      </c>
      <c r="J694" s="147"/>
      <c r="K694" s="147"/>
      <c r="L694" s="147"/>
      <c r="M694" s="147">
        <v>0</v>
      </c>
      <c r="N694" s="147">
        <v>60407684.619999997</v>
      </c>
      <c r="O694" s="147">
        <v>17383793.059999999</v>
      </c>
      <c r="P694" s="147">
        <v>6579980.7999999998</v>
      </c>
      <c r="Q694" s="147"/>
      <c r="R694" s="147"/>
      <c r="S694" s="147"/>
      <c r="T694" s="147">
        <v>10803812.26</v>
      </c>
      <c r="U694" s="147">
        <v>57355138.450000003</v>
      </c>
      <c r="V694" s="147">
        <v>20890153.890000001</v>
      </c>
      <c r="W694" s="147">
        <v>36464984.560000002</v>
      </c>
      <c r="X694" s="147">
        <v>107676481.44</v>
      </c>
      <c r="Y694" s="147">
        <v>99013247.599999994</v>
      </c>
      <c r="Z694" s="147">
        <v>3487874.29</v>
      </c>
      <c r="AA694" s="147">
        <v>2018200</v>
      </c>
      <c r="AB694" s="148"/>
      <c r="AC694" s="149"/>
      <c r="AD694" s="149"/>
      <c r="AE694" s="149"/>
      <c r="AF694" s="149"/>
    </row>
    <row r="695" spans="1:32" ht="13.5" hidden="1" customHeight="1" outlineLevel="2" x14ac:dyDescent="0.15">
      <c r="A695" s="145">
        <v>637</v>
      </c>
      <c r="B695" s="146" t="s">
        <v>1476</v>
      </c>
      <c r="C695" s="146" t="s">
        <v>1551</v>
      </c>
      <c r="D695" s="146" t="s">
        <v>1552</v>
      </c>
      <c r="E695" s="146" t="s">
        <v>1583</v>
      </c>
      <c r="F695" s="146" t="s">
        <v>1584</v>
      </c>
      <c r="G695" s="147">
        <v>86477715.090000004</v>
      </c>
      <c r="H695" s="147">
        <v>28724907.199999999</v>
      </c>
      <c r="I695" s="147">
        <v>57752807.890000001</v>
      </c>
      <c r="J695" s="147"/>
      <c r="K695" s="147"/>
      <c r="L695" s="147"/>
      <c r="M695" s="147">
        <v>0</v>
      </c>
      <c r="N695" s="147">
        <v>57752807.890000001</v>
      </c>
      <c r="O695" s="147">
        <v>15466927.289999999</v>
      </c>
      <c r="P695" s="147">
        <v>5136612.45</v>
      </c>
      <c r="Q695" s="147"/>
      <c r="R695" s="147"/>
      <c r="S695" s="147"/>
      <c r="T695" s="147">
        <v>10330314.84</v>
      </c>
      <c r="U695" s="147">
        <v>40247150.359999999</v>
      </c>
      <c r="V695" s="147">
        <v>12792544.35</v>
      </c>
      <c r="W695" s="147">
        <v>27454606.010000002</v>
      </c>
      <c r="X695" s="147">
        <v>95537728.739999995</v>
      </c>
      <c r="Y695" s="147">
        <v>85232492.450000003</v>
      </c>
      <c r="Z695" s="147">
        <v>9559217.5700000003</v>
      </c>
      <c r="AA695" s="147">
        <v>1590900</v>
      </c>
      <c r="AB695" s="148"/>
      <c r="AC695" s="149"/>
      <c r="AD695" s="149"/>
      <c r="AE695" s="149"/>
      <c r="AF695" s="149"/>
    </row>
    <row r="696" spans="1:32" ht="13.5" hidden="1" customHeight="1" outlineLevel="2" x14ac:dyDescent="0.15">
      <c r="A696" s="145">
        <v>638</v>
      </c>
      <c r="B696" s="146" t="s">
        <v>1476</v>
      </c>
      <c r="C696" s="146" t="s">
        <v>1551</v>
      </c>
      <c r="D696" s="146" t="s">
        <v>1552</v>
      </c>
      <c r="E696" s="146" t="s">
        <v>1585</v>
      </c>
      <c r="F696" s="146" t="s">
        <v>1586</v>
      </c>
      <c r="G696" s="147">
        <v>46212947.5</v>
      </c>
      <c r="H696" s="147">
        <v>16796790.93</v>
      </c>
      <c r="I696" s="147">
        <v>29416156.57</v>
      </c>
      <c r="J696" s="147"/>
      <c r="K696" s="147"/>
      <c r="L696" s="147"/>
      <c r="M696" s="147">
        <v>0</v>
      </c>
      <c r="N696" s="147">
        <v>29416156.57</v>
      </c>
      <c r="O696" s="147">
        <v>8265392.9699999997</v>
      </c>
      <c r="P696" s="147">
        <v>3005424.91</v>
      </c>
      <c r="Q696" s="147"/>
      <c r="R696" s="147"/>
      <c r="S696" s="147"/>
      <c r="T696" s="147">
        <v>5259968.0599999996</v>
      </c>
      <c r="U696" s="147">
        <v>14857846.939999999</v>
      </c>
      <c r="V696" s="147">
        <v>5263880.16</v>
      </c>
      <c r="W696" s="147">
        <v>9593966.7799999993</v>
      </c>
      <c r="X696" s="147">
        <v>44270091.409999996</v>
      </c>
      <c r="Y696" s="147">
        <v>41207481.68</v>
      </c>
      <c r="Z696" s="147">
        <v>60000</v>
      </c>
      <c r="AA696" s="147">
        <v>685900</v>
      </c>
      <c r="AB696" s="148"/>
      <c r="AC696" s="149"/>
      <c r="AD696" s="149"/>
      <c r="AE696" s="149"/>
      <c r="AF696" s="149"/>
    </row>
    <row r="697" spans="1:32" ht="13.5" hidden="1" customHeight="1" outlineLevel="2" x14ac:dyDescent="0.15">
      <c r="A697" s="145">
        <v>639</v>
      </c>
      <c r="B697" s="146" t="s">
        <v>1476</v>
      </c>
      <c r="C697" s="146" t="s">
        <v>1551</v>
      </c>
      <c r="D697" s="146" t="s">
        <v>1552</v>
      </c>
      <c r="E697" s="146" t="s">
        <v>1587</v>
      </c>
      <c r="F697" s="146" t="s">
        <v>1588</v>
      </c>
      <c r="G697" s="147">
        <v>32597966.940000001</v>
      </c>
      <c r="H697" s="147">
        <v>14242162.34</v>
      </c>
      <c r="I697" s="147">
        <v>18355804.600000001</v>
      </c>
      <c r="J697" s="147"/>
      <c r="K697" s="147"/>
      <c r="L697" s="147"/>
      <c r="M697" s="147">
        <v>0</v>
      </c>
      <c r="N697" s="147">
        <v>18355804.600000001</v>
      </c>
      <c r="O697" s="147">
        <v>5830292.6200000001</v>
      </c>
      <c r="P697" s="147">
        <v>2546760.02</v>
      </c>
      <c r="Q697" s="147"/>
      <c r="R697" s="147"/>
      <c r="S697" s="147"/>
      <c r="T697" s="147">
        <v>3283532.6</v>
      </c>
      <c r="U697" s="147">
        <v>13593506.199999999</v>
      </c>
      <c r="V697" s="147">
        <v>5590339.6399999997</v>
      </c>
      <c r="W697" s="147">
        <v>8003166.5599999996</v>
      </c>
      <c r="X697" s="147">
        <v>29642503.760000002</v>
      </c>
      <c r="Y697" s="147">
        <v>29271711.41</v>
      </c>
      <c r="Z697" s="147">
        <v>52500</v>
      </c>
      <c r="AA697" s="147">
        <v>438400</v>
      </c>
      <c r="AB697" s="148"/>
      <c r="AC697" s="149"/>
      <c r="AD697" s="149"/>
      <c r="AE697" s="149"/>
      <c r="AF697" s="149"/>
    </row>
    <row r="698" spans="1:32" ht="13.5" hidden="1" customHeight="1" outlineLevel="2" x14ac:dyDescent="0.15">
      <c r="A698" s="145">
        <v>640</v>
      </c>
      <c r="B698" s="146" t="s">
        <v>1476</v>
      </c>
      <c r="C698" s="146" t="s">
        <v>1551</v>
      </c>
      <c r="D698" s="146" t="s">
        <v>1552</v>
      </c>
      <c r="E698" s="146" t="s">
        <v>1589</v>
      </c>
      <c r="F698" s="146" t="s">
        <v>1590</v>
      </c>
      <c r="G698" s="147">
        <v>48705635.340000004</v>
      </c>
      <c r="H698" s="147">
        <v>14999520.359999999</v>
      </c>
      <c r="I698" s="147">
        <v>33706114.979999997</v>
      </c>
      <c r="J698" s="147"/>
      <c r="K698" s="147"/>
      <c r="L698" s="147"/>
      <c r="M698" s="147">
        <v>0</v>
      </c>
      <c r="N698" s="147">
        <v>33706114.979999997</v>
      </c>
      <c r="O698" s="147">
        <v>8713707.8699999992</v>
      </c>
      <c r="P698" s="147">
        <v>2684005.08</v>
      </c>
      <c r="Q698" s="147"/>
      <c r="R698" s="147"/>
      <c r="S698" s="147"/>
      <c r="T698" s="147">
        <v>6029702.79</v>
      </c>
      <c r="U698" s="147">
        <v>16765999.26</v>
      </c>
      <c r="V698" s="147">
        <v>5043020.5599999996</v>
      </c>
      <c r="W698" s="147">
        <v>11722978.699999999</v>
      </c>
      <c r="X698" s="147">
        <v>51458796.469999999</v>
      </c>
      <c r="Y698" s="147">
        <v>51458796.469999999</v>
      </c>
      <c r="Z698" s="147">
        <v>60000</v>
      </c>
      <c r="AA698" s="147">
        <v>738900</v>
      </c>
      <c r="AB698" s="148"/>
      <c r="AC698" s="149"/>
      <c r="AD698" s="149"/>
      <c r="AE698" s="149"/>
      <c r="AF698" s="149"/>
    </row>
    <row r="699" spans="1:32" ht="13.5" hidden="1" customHeight="1" outlineLevel="2" x14ac:dyDescent="0.15">
      <c r="A699" s="145">
        <v>641</v>
      </c>
      <c r="B699" s="146" t="s">
        <v>1476</v>
      </c>
      <c r="C699" s="146" t="s">
        <v>1551</v>
      </c>
      <c r="D699" s="146" t="s">
        <v>1552</v>
      </c>
      <c r="E699" s="146" t="s">
        <v>1591</v>
      </c>
      <c r="F699" s="146" t="s">
        <v>1592</v>
      </c>
      <c r="G699" s="147">
        <v>45373992.600000001</v>
      </c>
      <c r="H699" s="147">
        <v>12577656.07</v>
      </c>
      <c r="I699" s="147">
        <v>32796336.530000001</v>
      </c>
      <c r="J699" s="147"/>
      <c r="K699" s="147"/>
      <c r="L699" s="147"/>
      <c r="M699" s="147">
        <v>0</v>
      </c>
      <c r="N699" s="147">
        <v>32796336.530000001</v>
      </c>
      <c r="O699" s="147">
        <v>8115342.1299999999</v>
      </c>
      <c r="P699" s="147">
        <v>2250169.29</v>
      </c>
      <c r="Q699" s="147"/>
      <c r="R699" s="147"/>
      <c r="S699" s="147"/>
      <c r="T699" s="147">
        <v>5865172.8399999999</v>
      </c>
      <c r="U699" s="147">
        <v>22144447.469999999</v>
      </c>
      <c r="V699" s="147">
        <v>5968563.6399999997</v>
      </c>
      <c r="W699" s="147">
        <v>16175883.83</v>
      </c>
      <c r="X699" s="147">
        <v>54837393.200000003</v>
      </c>
      <c r="Y699" s="147">
        <v>48780003.960000001</v>
      </c>
      <c r="Z699" s="147">
        <v>52500</v>
      </c>
      <c r="AA699" s="147">
        <v>622800</v>
      </c>
      <c r="AB699" s="148"/>
      <c r="AC699" s="149"/>
      <c r="AD699" s="149"/>
      <c r="AE699" s="149"/>
      <c r="AF699" s="149"/>
    </row>
    <row r="700" spans="1:32" ht="13.5" hidden="1" customHeight="1" outlineLevel="2" x14ac:dyDescent="0.15">
      <c r="A700" s="145">
        <v>642</v>
      </c>
      <c r="B700" s="146" t="s">
        <v>1476</v>
      </c>
      <c r="C700" s="146" t="s">
        <v>1551</v>
      </c>
      <c r="D700" s="146" t="s">
        <v>1552</v>
      </c>
      <c r="E700" s="146" t="s">
        <v>1593</v>
      </c>
      <c r="F700" s="146" t="s">
        <v>1594</v>
      </c>
      <c r="G700" s="147">
        <v>38406922.25</v>
      </c>
      <c r="H700" s="147">
        <v>13350784.57</v>
      </c>
      <c r="I700" s="147">
        <v>25056137.68</v>
      </c>
      <c r="J700" s="147"/>
      <c r="K700" s="147"/>
      <c r="L700" s="147"/>
      <c r="M700" s="147">
        <v>0</v>
      </c>
      <c r="N700" s="147">
        <v>25056137.68</v>
      </c>
      <c r="O700" s="147">
        <v>6869250.3399999999</v>
      </c>
      <c r="P700" s="147">
        <v>2388700.9300000002</v>
      </c>
      <c r="Q700" s="147"/>
      <c r="R700" s="147"/>
      <c r="S700" s="147"/>
      <c r="T700" s="147">
        <v>4480549.41</v>
      </c>
      <c r="U700" s="147">
        <v>17386031.960000001</v>
      </c>
      <c r="V700" s="147">
        <v>5877717.5</v>
      </c>
      <c r="W700" s="147">
        <v>11508314.460000001</v>
      </c>
      <c r="X700" s="147">
        <v>41045001.549999997</v>
      </c>
      <c r="Y700" s="147">
        <v>37486682.560000002</v>
      </c>
      <c r="Z700" s="147">
        <v>67500</v>
      </c>
      <c r="AA700" s="147">
        <v>504600</v>
      </c>
      <c r="AB700" s="148"/>
      <c r="AC700" s="149"/>
      <c r="AD700" s="149"/>
      <c r="AE700" s="149"/>
      <c r="AF700" s="149"/>
    </row>
    <row r="701" spans="1:32" ht="13.5" hidden="1" customHeight="1" outlineLevel="2" x14ac:dyDescent="0.15">
      <c r="A701" s="145">
        <v>643</v>
      </c>
      <c r="B701" s="146" t="s">
        <v>1476</v>
      </c>
      <c r="C701" s="146" t="s">
        <v>1551</v>
      </c>
      <c r="D701" s="146" t="s">
        <v>1552</v>
      </c>
      <c r="E701" s="146" t="s">
        <v>1595</v>
      </c>
      <c r="F701" s="146" t="s">
        <v>1596</v>
      </c>
      <c r="G701" s="147">
        <v>29218366.949999999</v>
      </c>
      <c r="H701" s="147">
        <v>9217921.6099999994</v>
      </c>
      <c r="I701" s="147">
        <v>20000445.34</v>
      </c>
      <c r="J701" s="147"/>
      <c r="K701" s="147"/>
      <c r="L701" s="147"/>
      <c r="M701" s="147">
        <v>0</v>
      </c>
      <c r="N701" s="147">
        <v>20000445.34</v>
      </c>
      <c r="O701" s="147">
        <v>5227157.66</v>
      </c>
      <c r="P701" s="147">
        <v>1649599.58</v>
      </c>
      <c r="Q701" s="147"/>
      <c r="R701" s="147"/>
      <c r="S701" s="147"/>
      <c r="T701" s="147">
        <v>3577558.08</v>
      </c>
      <c r="U701" s="147">
        <v>11999149.34</v>
      </c>
      <c r="V701" s="147">
        <v>3717797.81</v>
      </c>
      <c r="W701" s="147">
        <v>8281351.5300000003</v>
      </c>
      <c r="X701" s="147">
        <v>31859354.949999999</v>
      </c>
      <c r="Y701" s="147">
        <v>31859354.949999999</v>
      </c>
      <c r="Z701" s="147">
        <v>30000</v>
      </c>
      <c r="AA701" s="147">
        <v>364205.35</v>
      </c>
      <c r="AB701" s="148"/>
      <c r="AC701" s="149"/>
      <c r="AD701" s="149"/>
      <c r="AE701" s="149"/>
      <c r="AF701" s="149"/>
    </row>
    <row r="702" spans="1:32" ht="13.5" hidden="1" customHeight="1" outlineLevel="2" x14ac:dyDescent="0.15">
      <c r="A702" s="145">
        <v>644</v>
      </c>
      <c r="B702" s="146" t="s">
        <v>1476</v>
      </c>
      <c r="C702" s="146" t="s">
        <v>1551</v>
      </c>
      <c r="D702" s="146" t="s">
        <v>1552</v>
      </c>
      <c r="E702" s="146" t="s">
        <v>1597</v>
      </c>
      <c r="F702" s="146" t="s">
        <v>1598</v>
      </c>
      <c r="G702" s="147">
        <v>36351963.729999997</v>
      </c>
      <c r="H702" s="147">
        <v>11159161.33</v>
      </c>
      <c r="I702" s="147">
        <v>25192802.399999999</v>
      </c>
      <c r="J702" s="147"/>
      <c r="K702" s="147"/>
      <c r="L702" s="147"/>
      <c r="M702" s="147">
        <v>0</v>
      </c>
      <c r="N702" s="147">
        <v>25192802.399999999</v>
      </c>
      <c r="O702" s="147">
        <v>6501711.79</v>
      </c>
      <c r="P702" s="147">
        <v>1995193.09</v>
      </c>
      <c r="Q702" s="147"/>
      <c r="R702" s="147"/>
      <c r="S702" s="147"/>
      <c r="T702" s="147">
        <v>4506518.7</v>
      </c>
      <c r="U702" s="147">
        <v>15541419.310000001</v>
      </c>
      <c r="V702" s="147">
        <v>4691737.58</v>
      </c>
      <c r="W702" s="147">
        <v>10849681.73</v>
      </c>
      <c r="X702" s="147">
        <v>40549002.829999998</v>
      </c>
      <c r="Y702" s="147">
        <v>40108425.259999998</v>
      </c>
      <c r="Z702" s="147">
        <v>2052500</v>
      </c>
      <c r="AA702" s="147">
        <v>525700</v>
      </c>
      <c r="AB702" s="148"/>
      <c r="AC702" s="149"/>
      <c r="AD702" s="149"/>
      <c r="AE702" s="149"/>
      <c r="AF702" s="149"/>
    </row>
    <row r="703" spans="1:32" ht="13.5" hidden="1" customHeight="1" outlineLevel="2" x14ac:dyDescent="0.15">
      <c r="A703" s="145">
        <v>645</v>
      </c>
      <c r="B703" s="146" t="s">
        <v>1476</v>
      </c>
      <c r="C703" s="146" t="s">
        <v>1551</v>
      </c>
      <c r="D703" s="146" t="s">
        <v>1552</v>
      </c>
      <c r="E703" s="146" t="s">
        <v>1599</v>
      </c>
      <c r="F703" s="146" t="s">
        <v>1600</v>
      </c>
      <c r="G703" s="147">
        <v>32324318.579999998</v>
      </c>
      <c r="H703" s="147">
        <v>11214822.75</v>
      </c>
      <c r="I703" s="147">
        <v>21109495.829999998</v>
      </c>
      <c r="J703" s="147"/>
      <c r="K703" s="147"/>
      <c r="L703" s="147"/>
      <c r="M703" s="147">
        <v>0</v>
      </c>
      <c r="N703" s="147">
        <v>21109495.829999998</v>
      </c>
      <c r="O703" s="147">
        <v>5786041.8099999996</v>
      </c>
      <c r="P703" s="147">
        <v>2006525.68</v>
      </c>
      <c r="Q703" s="147"/>
      <c r="R703" s="147"/>
      <c r="S703" s="147"/>
      <c r="T703" s="147">
        <v>3779516.13</v>
      </c>
      <c r="U703" s="147">
        <v>13420034.9</v>
      </c>
      <c r="V703" s="147">
        <v>4582783.57</v>
      </c>
      <c r="W703" s="147">
        <v>8837251.3300000001</v>
      </c>
      <c r="X703" s="147">
        <v>33726263.289999999</v>
      </c>
      <c r="Y703" s="147">
        <v>33726263.289999999</v>
      </c>
      <c r="Z703" s="147">
        <v>45000</v>
      </c>
      <c r="AA703" s="147">
        <v>375900</v>
      </c>
      <c r="AB703" s="148"/>
      <c r="AC703" s="149"/>
      <c r="AD703" s="149"/>
      <c r="AE703" s="149"/>
      <c r="AF703" s="149"/>
    </row>
    <row r="704" spans="1:32" ht="13.5" hidden="1" customHeight="1" outlineLevel="2" x14ac:dyDescent="0.15">
      <c r="A704" s="145">
        <v>646</v>
      </c>
      <c r="B704" s="146" t="s">
        <v>1476</v>
      </c>
      <c r="C704" s="146" t="s">
        <v>1551</v>
      </c>
      <c r="D704" s="146" t="s">
        <v>1552</v>
      </c>
      <c r="E704" s="146" t="s">
        <v>1601</v>
      </c>
      <c r="F704" s="146" t="s">
        <v>1602</v>
      </c>
      <c r="G704" s="147">
        <v>32179625.149999999</v>
      </c>
      <c r="H704" s="147">
        <v>12167902.59</v>
      </c>
      <c r="I704" s="147">
        <v>20011722.559999999</v>
      </c>
      <c r="J704" s="147"/>
      <c r="K704" s="147"/>
      <c r="L704" s="147"/>
      <c r="M704" s="147">
        <v>0</v>
      </c>
      <c r="N704" s="147">
        <v>20011722.559999999</v>
      </c>
      <c r="O704" s="147">
        <v>5756598.6299999999</v>
      </c>
      <c r="P704" s="147">
        <v>2176581.7599999998</v>
      </c>
      <c r="Q704" s="147"/>
      <c r="R704" s="147"/>
      <c r="S704" s="147"/>
      <c r="T704" s="147">
        <v>3580016.87</v>
      </c>
      <c r="U704" s="147">
        <v>14677535.85</v>
      </c>
      <c r="V704" s="147">
        <v>5424650.6500000004</v>
      </c>
      <c r="W704" s="147">
        <v>9252885.1999999993</v>
      </c>
      <c r="X704" s="147">
        <v>32844624.629999999</v>
      </c>
      <c r="Y704" s="147">
        <v>32844624.629999999</v>
      </c>
      <c r="Z704" s="147">
        <v>45000</v>
      </c>
      <c r="AA704" s="147">
        <v>415200</v>
      </c>
      <c r="AB704" s="148"/>
      <c r="AC704" s="149"/>
      <c r="AD704" s="149"/>
      <c r="AE704" s="149"/>
      <c r="AF704" s="149"/>
    </row>
    <row r="705" spans="1:32" ht="13.5" hidden="1" customHeight="1" outlineLevel="2" x14ac:dyDescent="0.15">
      <c r="A705" s="145">
        <v>647</v>
      </c>
      <c r="B705" s="146" t="s">
        <v>1476</v>
      </c>
      <c r="C705" s="146" t="s">
        <v>1551</v>
      </c>
      <c r="D705" s="146" t="s">
        <v>1552</v>
      </c>
      <c r="E705" s="146" t="s">
        <v>1603</v>
      </c>
      <c r="F705" s="146" t="s">
        <v>451</v>
      </c>
      <c r="G705" s="147">
        <v>40752870.93</v>
      </c>
      <c r="H705" s="147">
        <v>13386701.800000001</v>
      </c>
      <c r="I705" s="147">
        <v>27366169.129999999</v>
      </c>
      <c r="J705" s="147"/>
      <c r="K705" s="147"/>
      <c r="L705" s="147"/>
      <c r="M705" s="147">
        <v>0</v>
      </c>
      <c r="N705" s="147">
        <v>27366169.129999999</v>
      </c>
      <c r="O705" s="147">
        <v>7291493.2699999996</v>
      </c>
      <c r="P705" s="147">
        <v>2394988.09</v>
      </c>
      <c r="Q705" s="147"/>
      <c r="R705" s="147"/>
      <c r="S705" s="147"/>
      <c r="T705" s="147">
        <v>4896505.18</v>
      </c>
      <c r="U705" s="147">
        <v>13230710.93</v>
      </c>
      <c r="V705" s="147">
        <v>4243294.1100000003</v>
      </c>
      <c r="W705" s="147">
        <v>8987416.8200000003</v>
      </c>
      <c r="X705" s="147">
        <v>41250091.130000003</v>
      </c>
      <c r="Y705" s="147">
        <v>41250091.130000003</v>
      </c>
      <c r="Z705" s="147">
        <v>67500</v>
      </c>
      <c r="AA705" s="147">
        <v>576700</v>
      </c>
      <c r="AB705" s="148"/>
      <c r="AC705" s="149"/>
      <c r="AD705" s="149"/>
      <c r="AE705" s="149"/>
      <c r="AF705" s="149"/>
    </row>
    <row r="706" spans="1:32" ht="13.5" hidden="1" customHeight="1" outlineLevel="2" x14ac:dyDescent="0.15">
      <c r="A706" s="145">
        <v>648</v>
      </c>
      <c r="B706" s="146" t="s">
        <v>1476</v>
      </c>
      <c r="C706" s="146" t="s">
        <v>1551</v>
      </c>
      <c r="D706" s="146" t="s">
        <v>1552</v>
      </c>
      <c r="E706" s="146" t="s">
        <v>1604</v>
      </c>
      <c r="F706" s="146" t="s">
        <v>1605</v>
      </c>
      <c r="G706" s="147">
        <v>35704955.810000002</v>
      </c>
      <c r="H706" s="147">
        <v>9255938.6999999993</v>
      </c>
      <c r="I706" s="147">
        <v>26449017.109999999</v>
      </c>
      <c r="J706" s="147"/>
      <c r="K706" s="147"/>
      <c r="L706" s="147"/>
      <c r="M706" s="147">
        <v>0</v>
      </c>
      <c r="N706" s="147">
        <v>26449017.109999999</v>
      </c>
      <c r="O706" s="147">
        <v>6387030.5499999998</v>
      </c>
      <c r="P706" s="147">
        <v>1655111.78</v>
      </c>
      <c r="Q706" s="147"/>
      <c r="R706" s="147"/>
      <c r="S706" s="147"/>
      <c r="T706" s="147">
        <v>4731918.7699999996</v>
      </c>
      <c r="U706" s="147">
        <v>13798411.039999999</v>
      </c>
      <c r="V706" s="147">
        <v>3506299.52</v>
      </c>
      <c r="W706" s="147">
        <v>10292111.52</v>
      </c>
      <c r="X706" s="147">
        <v>41473047.399999999</v>
      </c>
      <c r="Y706" s="147">
        <v>41473047.399999999</v>
      </c>
      <c r="Z706" s="147">
        <v>37500</v>
      </c>
      <c r="AA706" s="147">
        <v>445000</v>
      </c>
      <c r="AB706" s="148"/>
      <c r="AC706" s="149"/>
      <c r="AD706" s="149"/>
      <c r="AE706" s="149"/>
      <c r="AF706" s="149"/>
    </row>
    <row r="707" spans="1:32" ht="13.5" hidden="1" customHeight="1" outlineLevel="2" x14ac:dyDescent="0.15">
      <c r="A707" s="145">
        <v>649</v>
      </c>
      <c r="B707" s="146" t="s">
        <v>1476</v>
      </c>
      <c r="C707" s="146" t="s">
        <v>1551</v>
      </c>
      <c r="D707" s="146" t="s">
        <v>1552</v>
      </c>
      <c r="E707" s="146" t="s">
        <v>1606</v>
      </c>
      <c r="F707" s="146" t="s">
        <v>1607</v>
      </c>
      <c r="G707" s="147">
        <v>37833892.549999997</v>
      </c>
      <c r="H707" s="147">
        <v>11346816.93</v>
      </c>
      <c r="I707" s="147">
        <v>26487075.620000001</v>
      </c>
      <c r="J707" s="147"/>
      <c r="K707" s="147"/>
      <c r="L707" s="147"/>
      <c r="M707" s="147">
        <v>0</v>
      </c>
      <c r="N707" s="147">
        <v>26487075.620000001</v>
      </c>
      <c r="O707" s="147">
        <v>6773680.6900000004</v>
      </c>
      <c r="P707" s="147">
        <v>2031255.14</v>
      </c>
      <c r="Q707" s="147"/>
      <c r="R707" s="147"/>
      <c r="S707" s="147"/>
      <c r="T707" s="147">
        <v>4742425.55</v>
      </c>
      <c r="U707" s="147">
        <v>18777689.43</v>
      </c>
      <c r="V707" s="147">
        <v>5429845.9299999997</v>
      </c>
      <c r="W707" s="147">
        <v>13347843.5</v>
      </c>
      <c r="X707" s="147">
        <v>44577344.670000002</v>
      </c>
      <c r="Y707" s="147">
        <v>44577344.670000002</v>
      </c>
      <c r="Z707" s="147">
        <v>37500</v>
      </c>
      <c r="AA707" s="147">
        <v>445300</v>
      </c>
      <c r="AB707" s="148"/>
      <c r="AC707" s="149"/>
      <c r="AD707" s="149"/>
      <c r="AE707" s="149"/>
      <c r="AF707" s="149"/>
    </row>
    <row r="708" spans="1:32" ht="13.5" hidden="1" customHeight="1" outlineLevel="1" x14ac:dyDescent="0.15">
      <c r="A708" s="151"/>
      <c r="B708" s="152"/>
      <c r="C708" s="153"/>
      <c r="D708" s="154" t="s">
        <v>1608</v>
      </c>
      <c r="E708" s="152"/>
      <c r="F708" s="152"/>
      <c r="G708" s="155">
        <v>1387270200.1900001</v>
      </c>
      <c r="H708" s="155">
        <v>456831605.38999993</v>
      </c>
      <c r="I708" s="155">
        <v>930438594.79999995</v>
      </c>
      <c r="J708" s="155"/>
      <c r="K708" s="155"/>
      <c r="L708" s="155"/>
      <c r="M708" s="155">
        <v>0</v>
      </c>
      <c r="N708" s="155">
        <v>930438594.79999995</v>
      </c>
      <c r="O708" s="155">
        <v>248163114.00999999</v>
      </c>
      <c r="P708" s="155">
        <v>81732955.380000025</v>
      </c>
      <c r="Q708" s="155"/>
      <c r="R708" s="155"/>
      <c r="S708" s="155"/>
      <c r="T708" s="155">
        <v>166430158.63000005</v>
      </c>
      <c r="U708" s="155">
        <v>1434046886.3900001</v>
      </c>
      <c r="V708" s="155">
        <v>531381247.23000002</v>
      </c>
      <c r="W708" s="155">
        <v>902665639.16000021</v>
      </c>
      <c r="X708" s="155">
        <v>1999534392.5900004</v>
      </c>
      <c r="Y708" s="155">
        <v>1882410301.5800009</v>
      </c>
      <c r="Z708" s="155">
        <v>61206250</v>
      </c>
      <c r="AA708" s="155">
        <v>23827705.350000001</v>
      </c>
      <c r="AB708" s="148"/>
      <c r="AC708" s="149"/>
      <c r="AD708" s="149"/>
      <c r="AE708" s="149"/>
      <c r="AF708" s="149"/>
    </row>
    <row r="709" spans="1:32" ht="13.5" hidden="1" customHeight="1" outlineLevel="2" x14ac:dyDescent="0.15">
      <c r="A709" s="156">
        <v>650</v>
      </c>
      <c r="B709" s="157" t="s">
        <v>1476</v>
      </c>
      <c r="C709" s="146" t="s">
        <v>1609</v>
      </c>
      <c r="D709" s="157" t="s">
        <v>1610</v>
      </c>
      <c r="E709" s="157" t="s">
        <v>1611</v>
      </c>
      <c r="F709" s="157" t="s">
        <v>1612</v>
      </c>
      <c r="G709" s="147">
        <v>167673660.97</v>
      </c>
      <c r="H709" s="147">
        <v>84285664</v>
      </c>
      <c r="I709" s="147">
        <v>83387996.969999999</v>
      </c>
      <c r="J709" s="147"/>
      <c r="K709" s="147"/>
      <c r="L709" s="147"/>
      <c r="M709" s="147">
        <v>0</v>
      </c>
      <c r="N709" s="147">
        <v>83387996.969999999</v>
      </c>
      <c r="O709" s="147">
        <v>29413929.75</v>
      </c>
      <c r="P709" s="147">
        <v>14797664.09</v>
      </c>
      <c r="Q709" s="147"/>
      <c r="R709" s="147"/>
      <c r="S709" s="147"/>
      <c r="T709" s="147">
        <v>14616265.66</v>
      </c>
      <c r="U709" s="147">
        <v>606466705</v>
      </c>
      <c r="V709" s="147">
        <v>282299766.91000003</v>
      </c>
      <c r="W709" s="147">
        <v>324166938.08999997</v>
      </c>
      <c r="X709" s="147">
        <v>422171200.72000003</v>
      </c>
      <c r="Y709" s="147">
        <v>416532358.81</v>
      </c>
      <c r="Z709" s="147">
        <v>4500300</v>
      </c>
      <c r="AA709" s="147">
        <v>7059685.7000000002</v>
      </c>
      <c r="AB709" s="148"/>
      <c r="AC709" s="149"/>
      <c r="AD709" s="149"/>
      <c r="AE709" s="149"/>
      <c r="AF709" s="149"/>
    </row>
    <row r="710" spans="1:32" ht="13.5" hidden="1" customHeight="1" outlineLevel="2" x14ac:dyDescent="0.15">
      <c r="A710" s="145">
        <v>651</v>
      </c>
      <c r="B710" s="146" t="s">
        <v>1476</v>
      </c>
      <c r="C710" s="146" t="s">
        <v>1609</v>
      </c>
      <c r="D710" s="146" t="s">
        <v>1610</v>
      </c>
      <c r="E710" s="146" t="s">
        <v>1613</v>
      </c>
      <c r="F710" s="146" t="s">
        <v>1614</v>
      </c>
      <c r="G710" s="147">
        <v>57067443.780000001</v>
      </c>
      <c r="H710" s="147">
        <v>21740292.09</v>
      </c>
      <c r="I710" s="147">
        <v>35327151.689999998</v>
      </c>
      <c r="J710" s="147"/>
      <c r="K710" s="147"/>
      <c r="L710" s="147"/>
      <c r="M710" s="147">
        <v>0</v>
      </c>
      <c r="N710" s="147">
        <v>35327151.689999998</v>
      </c>
      <c r="O710" s="147">
        <v>10011473.539999999</v>
      </c>
      <c r="P710" s="147">
        <v>3813533.41</v>
      </c>
      <c r="Q710" s="147"/>
      <c r="R710" s="147"/>
      <c r="S710" s="147"/>
      <c r="T710" s="147">
        <v>6197940.1299999999</v>
      </c>
      <c r="U710" s="147">
        <v>16120472.470000001</v>
      </c>
      <c r="V710" s="147">
        <v>5962979.5</v>
      </c>
      <c r="W710" s="147">
        <v>10157492.970000001</v>
      </c>
      <c r="X710" s="147">
        <v>51682584.789999999</v>
      </c>
      <c r="Y710" s="147">
        <v>51682584.789999999</v>
      </c>
      <c r="Z710" s="147">
        <v>2178484</v>
      </c>
      <c r="AA710" s="147">
        <v>793700.48</v>
      </c>
      <c r="AB710" s="148"/>
      <c r="AC710" s="149"/>
      <c r="AD710" s="149"/>
      <c r="AE710" s="149"/>
      <c r="AF710" s="149"/>
    </row>
    <row r="711" spans="1:32" ht="13.5" hidden="1" customHeight="1" outlineLevel="2" x14ac:dyDescent="0.15">
      <c r="A711" s="145">
        <v>652</v>
      </c>
      <c r="B711" s="146" t="s">
        <v>1476</v>
      </c>
      <c r="C711" s="146" t="s">
        <v>1609</v>
      </c>
      <c r="D711" s="146" t="s">
        <v>1610</v>
      </c>
      <c r="E711" s="146" t="s">
        <v>1615</v>
      </c>
      <c r="F711" s="146" t="s">
        <v>1616</v>
      </c>
      <c r="G711" s="147">
        <v>84664727.390000001</v>
      </c>
      <c r="H711" s="147">
        <v>28002451.149999999</v>
      </c>
      <c r="I711" s="147">
        <v>56662276.240000002</v>
      </c>
      <c r="J711" s="147"/>
      <c r="K711" s="147"/>
      <c r="L711" s="147"/>
      <c r="M711" s="147">
        <v>0</v>
      </c>
      <c r="N711" s="147">
        <v>56662276.240000002</v>
      </c>
      <c r="O711" s="147">
        <v>14852197.59</v>
      </c>
      <c r="P711" s="147">
        <v>4910567.6900000004</v>
      </c>
      <c r="Q711" s="147"/>
      <c r="R711" s="147"/>
      <c r="S711" s="147"/>
      <c r="T711" s="147">
        <v>9941629.9000000004</v>
      </c>
      <c r="U711" s="147">
        <v>49689719.079999998</v>
      </c>
      <c r="V711" s="147">
        <v>15948351.16</v>
      </c>
      <c r="W711" s="147">
        <v>33741367.920000002</v>
      </c>
      <c r="X711" s="147">
        <v>100345274.06</v>
      </c>
      <c r="Y711" s="147">
        <v>92567277.760000005</v>
      </c>
      <c r="Z711" s="147">
        <v>2358816</v>
      </c>
      <c r="AA711" s="147">
        <v>1261721.27</v>
      </c>
      <c r="AB711" s="148"/>
      <c r="AC711" s="149"/>
      <c r="AD711" s="149"/>
      <c r="AE711" s="149"/>
      <c r="AF711" s="149"/>
    </row>
    <row r="712" spans="1:32" ht="13.5" hidden="1" customHeight="1" outlineLevel="2" x14ac:dyDescent="0.15">
      <c r="A712" s="145">
        <v>653</v>
      </c>
      <c r="B712" s="146" t="s">
        <v>1476</v>
      </c>
      <c r="C712" s="146" t="s">
        <v>1609</v>
      </c>
      <c r="D712" s="146" t="s">
        <v>1610</v>
      </c>
      <c r="E712" s="146" t="s">
        <v>1617</v>
      </c>
      <c r="F712" s="146" t="s">
        <v>1618</v>
      </c>
      <c r="G712" s="147">
        <v>54266380.810000002</v>
      </c>
      <c r="H712" s="147">
        <v>23881928.870000001</v>
      </c>
      <c r="I712" s="147">
        <v>30384451.940000001</v>
      </c>
      <c r="J712" s="147"/>
      <c r="K712" s="147"/>
      <c r="L712" s="147"/>
      <c r="M712" s="147">
        <v>0</v>
      </c>
      <c r="N712" s="147">
        <v>30384451.940000001</v>
      </c>
      <c r="O712" s="147">
        <v>9523360.1400000006</v>
      </c>
      <c r="P712" s="147">
        <v>4191564.38</v>
      </c>
      <c r="Q712" s="147"/>
      <c r="R712" s="147"/>
      <c r="S712" s="147"/>
      <c r="T712" s="147">
        <v>5331795.76</v>
      </c>
      <c r="U712" s="147">
        <v>14903117.15</v>
      </c>
      <c r="V712" s="147">
        <v>6368284.75</v>
      </c>
      <c r="W712" s="147">
        <v>8534832.4000000004</v>
      </c>
      <c r="X712" s="147">
        <v>44251080.100000001</v>
      </c>
      <c r="Y712" s="147">
        <v>44251080.100000001</v>
      </c>
      <c r="Z712" s="147">
        <v>2028836</v>
      </c>
      <c r="AA712" s="147">
        <v>778816.91</v>
      </c>
      <c r="AB712" s="148"/>
      <c r="AC712" s="149"/>
      <c r="AD712" s="149"/>
      <c r="AE712" s="149"/>
      <c r="AF712" s="149"/>
    </row>
    <row r="713" spans="1:32" ht="13.5" hidden="1" customHeight="1" outlineLevel="2" x14ac:dyDescent="0.15">
      <c r="A713" s="145">
        <v>654</v>
      </c>
      <c r="B713" s="146" t="s">
        <v>1476</v>
      </c>
      <c r="C713" s="146" t="s">
        <v>1609</v>
      </c>
      <c r="D713" s="146" t="s">
        <v>1610</v>
      </c>
      <c r="E713" s="146" t="s">
        <v>1619</v>
      </c>
      <c r="F713" s="146" t="s">
        <v>1620</v>
      </c>
      <c r="G713" s="147">
        <v>124018358.44</v>
      </c>
      <c r="H713" s="147">
        <v>41567828.890000001</v>
      </c>
      <c r="I713" s="147">
        <v>82450529.549999997</v>
      </c>
      <c r="J713" s="147"/>
      <c r="K713" s="147"/>
      <c r="L713" s="147"/>
      <c r="M713" s="147">
        <v>0</v>
      </c>
      <c r="N713" s="147">
        <v>82450529.549999997</v>
      </c>
      <c r="O713" s="147">
        <v>21790297.129999999</v>
      </c>
      <c r="P713" s="147">
        <v>7299972.4800000004</v>
      </c>
      <c r="Q713" s="147"/>
      <c r="R713" s="147"/>
      <c r="S713" s="147"/>
      <c r="T713" s="147">
        <v>14490324.65</v>
      </c>
      <c r="U713" s="147">
        <v>119141852.95999999</v>
      </c>
      <c r="V713" s="147">
        <v>38661844.630000003</v>
      </c>
      <c r="W713" s="147">
        <v>80480008.329999998</v>
      </c>
      <c r="X713" s="147">
        <v>177420862.53</v>
      </c>
      <c r="Y713" s="147">
        <v>177420862.53</v>
      </c>
      <c r="Z713" s="147">
        <v>15573540.77</v>
      </c>
      <c r="AA713" s="147">
        <v>2293153.0499999998</v>
      </c>
      <c r="AB713" s="148"/>
      <c r="AC713" s="149"/>
      <c r="AD713" s="149"/>
      <c r="AE713" s="149"/>
      <c r="AF713" s="149"/>
    </row>
    <row r="714" spans="1:32" ht="13.5" hidden="1" customHeight="1" outlineLevel="2" x14ac:dyDescent="0.15">
      <c r="A714" s="145">
        <v>655</v>
      </c>
      <c r="B714" s="146" t="s">
        <v>1476</v>
      </c>
      <c r="C714" s="146" t="s">
        <v>1609</v>
      </c>
      <c r="D714" s="146" t="s">
        <v>1610</v>
      </c>
      <c r="E714" s="146" t="s">
        <v>1621</v>
      </c>
      <c r="F714" s="146" t="s">
        <v>1622</v>
      </c>
      <c r="G714" s="147">
        <v>60008293.68</v>
      </c>
      <c r="H714" s="147">
        <v>21183689.370000001</v>
      </c>
      <c r="I714" s="147">
        <v>38824604.310000002</v>
      </c>
      <c r="J714" s="147"/>
      <c r="K714" s="147"/>
      <c r="L714" s="147"/>
      <c r="M714" s="147">
        <v>0</v>
      </c>
      <c r="N714" s="147">
        <v>38824604.310000002</v>
      </c>
      <c r="O714" s="147">
        <v>10526875.390000001</v>
      </c>
      <c r="P714" s="147">
        <v>3715806.05</v>
      </c>
      <c r="Q714" s="147"/>
      <c r="R714" s="147"/>
      <c r="S714" s="147"/>
      <c r="T714" s="147">
        <v>6811069.3399999999</v>
      </c>
      <c r="U714" s="147">
        <v>22744166.870000001</v>
      </c>
      <c r="V714" s="147">
        <v>7781296.5800000001</v>
      </c>
      <c r="W714" s="147">
        <v>14962870.289999999</v>
      </c>
      <c r="X714" s="147">
        <v>60598543.939999998</v>
      </c>
      <c r="Y714" s="147">
        <v>58604729.579999998</v>
      </c>
      <c r="Z714" s="147">
        <v>1327644</v>
      </c>
      <c r="AA714" s="147">
        <v>627004.43999999994</v>
      </c>
      <c r="AB714" s="148"/>
      <c r="AC714" s="149"/>
      <c r="AD714" s="149"/>
      <c r="AE714" s="149"/>
      <c r="AF714" s="149"/>
    </row>
    <row r="715" spans="1:32" ht="13.5" hidden="1" customHeight="1" outlineLevel="2" x14ac:dyDescent="0.15">
      <c r="A715" s="145">
        <v>656</v>
      </c>
      <c r="B715" s="146" t="s">
        <v>1476</v>
      </c>
      <c r="C715" s="146" t="s">
        <v>1609</v>
      </c>
      <c r="D715" s="146" t="s">
        <v>1610</v>
      </c>
      <c r="E715" s="146" t="s">
        <v>1623</v>
      </c>
      <c r="F715" s="146" t="s">
        <v>1624</v>
      </c>
      <c r="G715" s="147">
        <v>77471756.299999997</v>
      </c>
      <c r="H715" s="147">
        <v>27662081.850000001</v>
      </c>
      <c r="I715" s="147">
        <v>49809674.450000003</v>
      </c>
      <c r="J715" s="147"/>
      <c r="K715" s="147"/>
      <c r="L715" s="147"/>
      <c r="M715" s="147">
        <v>0</v>
      </c>
      <c r="N715" s="147">
        <v>49809674.450000003</v>
      </c>
      <c r="O715" s="147">
        <v>13590380.18</v>
      </c>
      <c r="P715" s="147">
        <v>4850268.93</v>
      </c>
      <c r="Q715" s="147"/>
      <c r="R715" s="147"/>
      <c r="S715" s="147"/>
      <c r="T715" s="147">
        <v>8740111.25</v>
      </c>
      <c r="U715" s="147">
        <v>50911174.719999999</v>
      </c>
      <c r="V715" s="147">
        <v>17645549.219999999</v>
      </c>
      <c r="W715" s="147">
        <v>33265625.5</v>
      </c>
      <c r="X715" s="147">
        <v>91815411.200000003</v>
      </c>
      <c r="Y715" s="147">
        <v>87263813.819999993</v>
      </c>
      <c r="Z715" s="147">
        <v>2683856</v>
      </c>
      <c r="AA715" s="147">
        <v>1236689.81</v>
      </c>
      <c r="AB715" s="148"/>
      <c r="AC715" s="149"/>
      <c r="AD715" s="149"/>
      <c r="AE715" s="149"/>
      <c r="AF715" s="149"/>
    </row>
    <row r="716" spans="1:32" ht="13.5" hidden="1" customHeight="1" outlineLevel="2" x14ac:dyDescent="0.15">
      <c r="A716" s="145">
        <v>657</v>
      </c>
      <c r="B716" s="146" t="s">
        <v>1476</v>
      </c>
      <c r="C716" s="146" t="s">
        <v>1609</v>
      </c>
      <c r="D716" s="146" t="s">
        <v>1610</v>
      </c>
      <c r="E716" s="146" t="s">
        <v>1625</v>
      </c>
      <c r="F716" s="146" t="s">
        <v>1626</v>
      </c>
      <c r="G716" s="147">
        <v>39071541.07</v>
      </c>
      <c r="H716" s="147">
        <v>14097125.5</v>
      </c>
      <c r="I716" s="147">
        <v>24974415.57</v>
      </c>
      <c r="J716" s="147"/>
      <c r="K716" s="147"/>
      <c r="L716" s="147"/>
      <c r="M716" s="147">
        <v>0</v>
      </c>
      <c r="N716" s="147">
        <v>24974415.57</v>
      </c>
      <c r="O716" s="147">
        <v>6854073.3099999996</v>
      </c>
      <c r="P716" s="147">
        <v>2472091.7799999998</v>
      </c>
      <c r="Q716" s="147"/>
      <c r="R716" s="147"/>
      <c r="S716" s="147"/>
      <c r="T716" s="147">
        <v>4381981.53</v>
      </c>
      <c r="U716" s="147">
        <v>15761778.66</v>
      </c>
      <c r="V716" s="147">
        <v>5582142.7199999997</v>
      </c>
      <c r="W716" s="147">
        <v>10179635.939999999</v>
      </c>
      <c r="X716" s="147">
        <v>39536033.039999999</v>
      </c>
      <c r="Y716" s="147">
        <v>37009126.109999999</v>
      </c>
      <c r="Z716" s="147">
        <v>1940200</v>
      </c>
      <c r="AA716" s="147">
        <v>512400.91</v>
      </c>
      <c r="AB716" s="148"/>
      <c r="AC716" s="149"/>
      <c r="AD716" s="149"/>
      <c r="AE716" s="149"/>
      <c r="AF716" s="149"/>
    </row>
    <row r="717" spans="1:32" ht="13.5" hidden="1" customHeight="1" outlineLevel="2" x14ac:dyDescent="0.15">
      <c r="A717" s="145">
        <v>658</v>
      </c>
      <c r="B717" s="146" t="s">
        <v>1476</v>
      </c>
      <c r="C717" s="146" t="s">
        <v>1609</v>
      </c>
      <c r="D717" s="146" t="s">
        <v>1610</v>
      </c>
      <c r="E717" s="146" t="s">
        <v>1627</v>
      </c>
      <c r="F717" s="146" t="s">
        <v>1628</v>
      </c>
      <c r="G717" s="147">
        <v>97559648.159999996</v>
      </c>
      <c r="H717" s="147">
        <v>22369318.879999999</v>
      </c>
      <c r="I717" s="147">
        <v>75190329.280000001</v>
      </c>
      <c r="J717" s="147"/>
      <c r="K717" s="147"/>
      <c r="L717" s="147"/>
      <c r="M717" s="147">
        <v>0</v>
      </c>
      <c r="N717" s="147">
        <v>75190329.280000001</v>
      </c>
      <c r="O717" s="147">
        <v>17114271.98</v>
      </c>
      <c r="P717" s="147">
        <v>3923663.47</v>
      </c>
      <c r="Q717" s="147"/>
      <c r="R717" s="147"/>
      <c r="S717" s="147"/>
      <c r="T717" s="147">
        <v>13190608.51</v>
      </c>
      <c r="U717" s="147">
        <v>167478110.40000001</v>
      </c>
      <c r="V717" s="147">
        <v>37094149.649999999</v>
      </c>
      <c r="W717" s="147">
        <v>130383960.75</v>
      </c>
      <c r="X717" s="147">
        <v>218764898.53999999</v>
      </c>
      <c r="Y717" s="147">
        <v>156727408.31</v>
      </c>
      <c r="Z717" s="147">
        <v>3891004</v>
      </c>
      <c r="AA717" s="147">
        <v>1601743.32</v>
      </c>
      <c r="AB717" s="148"/>
      <c r="AC717" s="149"/>
      <c r="AD717" s="149"/>
      <c r="AE717" s="149"/>
      <c r="AF717" s="149"/>
    </row>
    <row r="718" spans="1:32" ht="13.5" hidden="1" customHeight="1" outlineLevel="2" x14ac:dyDescent="0.15">
      <c r="A718" s="145">
        <v>659</v>
      </c>
      <c r="B718" s="146" t="s">
        <v>1476</v>
      </c>
      <c r="C718" s="146" t="s">
        <v>1609</v>
      </c>
      <c r="D718" s="146" t="s">
        <v>1610</v>
      </c>
      <c r="E718" s="146" t="s">
        <v>1629</v>
      </c>
      <c r="F718" s="146" t="s">
        <v>1630</v>
      </c>
      <c r="G718" s="147">
        <v>95573146.799999997</v>
      </c>
      <c r="H718" s="147">
        <v>27536710.18</v>
      </c>
      <c r="I718" s="147">
        <v>68036436.620000005</v>
      </c>
      <c r="J718" s="147"/>
      <c r="K718" s="147"/>
      <c r="L718" s="147"/>
      <c r="M718" s="147">
        <v>0</v>
      </c>
      <c r="N718" s="147">
        <v>68036436.620000005</v>
      </c>
      <c r="O718" s="147">
        <v>16777748.82</v>
      </c>
      <c r="P718" s="147">
        <v>4834446.5199999996</v>
      </c>
      <c r="Q718" s="147"/>
      <c r="R718" s="147"/>
      <c r="S718" s="147"/>
      <c r="T718" s="147">
        <v>11943302.300000001</v>
      </c>
      <c r="U718" s="147">
        <v>74474067.489999995</v>
      </c>
      <c r="V718" s="147">
        <v>20696313.300000001</v>
      </c>
      <c r="W718" s="147">
        <v>53777754.189999998</v>
      </c>
      <c r="X718" s="147">
        <v>133757493.11</v>
      </c>
      <c r="Y718" s="147">
        <v>133757493.11</v>
      </c>
      <c r="Z718" s="147">
        <v>4051411</v>
      </c>
      <c r="AA718" s="147">
        <v>1360900.01</v>
      </c>
      <c r="AB718" s="148"/>
      <c r="AC718" s="149"/>
      <c r="AD718" s="149"/>
      <c r="AE718" s="149"/>
      <c r="AF718" s="149"/>
    </row>
    <row r="719" spans="1:32" ht="13.5" hidden="1" customHeight="1" outlineLevel="2" x14ac:dyDescent="0.15">
      <c r="A719" s="145">
        <v>660</v>
      </c>
      <c r="B719" s="146" t="s">
        <v>1476</v>
      </c>
      <c r="C719" s="146" t="s">
        <v>1609</v>
      </c>
      <c r="D719" s="146" t="s">
        <v>1610</v>
      </c>
      <c r="E719" s="146" t="s">
        <v>1631</v>
      </c>
      <c r="F719" s="146" t="s">
        <v>1632</v>
      </c>
      <c r="G719" s="147">
        <v>54185341.32</v>
      </c>
      <c r="H719" s="147">
        <v>18741583.289999999</v>
      </c>
      <c r="I719" s="147">
        <v>35443758.030000001</v>
      </c>
      <c r="J719" s="147"/>
      <c r="K719" s="147"/>
      <c r="L719" s="147"/>
      <c r="M719" s="147">
        <v>0</v>
      </c>
      <c r="N719" s="147">
        <v>35443758.030000001</v>
      </c>
      <c r="O719" s="147">
        <v>9505391.6899999995</v>
      </c>
      <c r="P719" s="147">
        <v>3286800.15</v>
      </c>
      <c r="Q719" s="147"/>
      <c r="R719" s="147"/>
      <c r="S719" s="147"/>
      <c r="T719" s="147">
        <v>6218591.54</v>
      </c>
      <c r="U719" s="147">
        <v>53323742.899999999</v>
      </c>
      <c r="V719" s="147">
        <v>18103486.559999999</v>
      </c>
      <c r="W719" s="147">
        <v>35220256.340000004</v>
      </c>
      <c r="X719" s="147">
        <v>76882605.909999996</v>
      </c>
      <c r="Y719" s="147">
        <v>76505787.180000007</v>
      </c>
      <c r="Z719" s="147">
        <v>1128732</v>
      </c>
      <c r="AA719" s="147">
        <v>419716.82</v>
      </c>
      <c r="AB719" s="148"/>
      <c r="AC719" s="149"/>
      <c r="AD719" s="149"/>
      <c r="AE719" s="149"/>
      <c r="AF719" s="149"/>
    </row>
    <row r="720" spans="1:32" ht="13.5" hidden="1" customHeight="1" outlineLevel="2" x14ac:dyDescent="0.15">
      <c r="A720" s="145">
        <v>661</v>
      </c>
      <c r="B720" s="146" t="s">
        <v>1476</v>
      </c>
      <c r="C720" s="146" t="s">
        <v>1609</v>
      </c>
      <c r="D720" s="146" t="s">
        <v>1610</v>
      </c>
      <c r="E720" s="146" t="s">
        <v>1633</v>
      </c>
      <c r="F720" s="146" t="s">
        <v>1634</v>
      </c>
      <c r="G720" s="147">
        <v>51551438.880000003</v>
      </c>
      <c r="H720" s="147">
        <v>17028591.609999999</v>
      </c>
      <c r="I720" s="147">
        <v>34522847.270000003</v>
      </c>
      <c r="J720" s="147"/>
      <c r="K720" s="147"/>
      <c r="L720" s="147"/>
      <c r="M720" s="147">
        <v>0</v>
      </c>
      <c r="N720" s="147">
        <v>34522847.270000003</v>
      </c>
      <c r="O720" s="147">
        <v>9043342.8499999996</v>
      </c>
      <c r="P720" s="147">
        <v>2986634.6</v>
      </c>
      <c r="Q720" s="147"/>
      <c r="R720" s="147"/>
      <c r="S720" s="147"/>
      <c r="T720" s="147">
        <v>6056708.25</v>
      </c>
      <c r="U720" s="147">
        <v>20739944.219999999</v>
      </c>
      <c r="V720" s="147">
        <v>6509059.79</v>
      </c>
      <c r="W720" s="147">
        <v>14230884.43</v>
      </c>
      <c r="X720" s="147">
        <v>54810439.950000003</v>
      </c>
      <c r="Y720" s="147">
        <v>49907062.43</v>
      </c>
      <c r="Z720" s="147">
        <v>1646988</v>
      </c>
      <c r="AA720" s="147">
        <v>560434.26</v>
      </c>
      <c r="AB720" s="148"/>
      <c r="AC720" s="149"/>
      <c r="AD720" s="149"/>
      <c r="AE720" s="149"/>
      <c r="AF720" s="149"/>
    </row>
    <row r="721" spans="1:32" ht="13.5" hidden="1" customHeight="1" outlineLevel="2" x14ac:dyDescent="0.15">
      <c r="A721" s="145">
        <v>662</v>
      </c>
      <c r="B721" s="146" t="s">
        <v>1476</v>
      </c>
      <c r="C721" s="146" t="s">
        <v>1609</v>
      </c>
      <c r="D721" s="146" t="s">
        <v>1610</v>
      </c>
      <c r="E721" s="146" t="s">
        <v>1635</v>
      </c>
      <c r="F721" s="146" t="s">
        <v>1636</v>
      </c>
      <c r="G721" s="147">
        <v>44256016.810000002</v>
      </c>
      <c r="H721" s="147">
        <v>14171095.199999999</v>
      </c>
      <c r="I721" s="147">
        <v>30084921.609999999</v>
      </c>
      <c r="J721" s="147"/>
      <c r="K721" s="147"/>
      <c r="L721" s="147"/>
      <c r="M721" s="147">
        <v>0</v>
      </c>
      <c r="N721" s="147">
        <v>30084921.609999999</v>
      </c>
      <c r="O721" s="147">
        <v>7763553.0899999999</v>
      </c>
      <c r="P721" s="147">
        <v>2486084</v>
      </c>
      <c r="Q721" s="147"/>
      <c r="R721" s="147"/>
      <c r="S721" s="147"/>
      <c r="T721" s="147">
        <v>5277469.09</v>
      </c>
      <c r="U721" s="147">
        <v>13652154.84</v>
      </c>
      <c r="V721" s="147">
        <v>4164294.8</v>
      </c>
      <c r="W721" s="147">
        <v>9487860.0399999991</v>
      </c>
      <c r="X721" s="147">
        <v>44850250.740000002</v>
      </c>
      <c r="Y721" s="147">
        <v>41621023.890000001</v>
      </c>
      <c r="Z721" s="147">
        <v>904944</v>
      </c>
      <c r="AA721" s="147">
        <v>432706.13</v>
      </c>
      <c r="AB721" s="148"/>
      <c r="AC721" s="149"/>
      <c r="AD721" s="149"/>
      <c r="AE721" s="149"/>
      <c r="AF721" s="149"/>
    </row>
    <row r="722" spans="1:32" ht="13.5" hidden="1" customHeight="1" outlineLevel="2" x14ac:dyDescent="0.15">
      <c r="A722" s="145">
        <v>663</v>
      </c>
      <c r="B722" s="146" t="s">
        <v>1476</v>
      </c>
      <c r="C722" s="146" t="s">
        <v>1609</v>
      </c>
      <c r="D722" s="146" t="s">
        <v>1610</v>
      </c>
      <c r="E722" s="146" t="s">
        <v>1637</v>
      </c>
      <c r="F722" s="146" t="s">
        <v>1638</v>
      </c>
      <c r="G722" s="147">
        <v>39936058.93</v>
      </c>
      <c r="H722" s="147">
        <v>11749860.67</v>
      </c>
      <c r="I722" s="147">
        <v>28186198.260000002</v>
      </c>
      <c r="J722" s="147"/>
      <c r="K722" s="147"/>
      <c r="L722" s="147"/>
      <c r="M722" s="147">
        <v>0</v>
      </c>
      <c r="N722" s="147">
        <v>28186198.260000002</v>
      </c>
      <c r="O722" s="147">
        <v>7005730.21</v>
      </c>
      <c r="P722" s="147">
        <v>2061634.23</v>
      </c>
      <c r="Q722" s="147"/>
      <c r="R722" s="147"/>
      <c r="S722" s="147"/>
      <c r="T722" s="147">
        <v>4944095.9800000004</v>
      </c>
      <c r="U722" s="147">
        <v>15299887.210000001</v>
      </c>
      <c r="V722" s="147">
        <v>4368701.0999999996</v>
      </c>
      <c r="W722" s="147">
        <v>10931186.109999999</v>
      </c>
      <c r="X722" s="147">
        <v>44061480.350000001</v>
      </c>
      <c r="Y722" s="147">
        <v>41111703.140000001</v>
      </c>
      <c r="Z722" s="147">
        <v>4067984</v>
      </c>
      <c r="AA722" s="147">
        <v>325138.46999999997</v>
      </c>
      <c r="AB722" s="148"/>
      <c r="AC722" s="149"/>
      <c r="AD722" s="149"/>
      <c r="AE722" s="149"/>
      <c r="AF722" s="149"/>
    </row>
    <row r="723" spans="1:32" ht="13.5" hidden="1" customHeight="1" outlineLevel="2" x14ac:dyDescent="0.15">
      <c r="A723" s="145">
        <v>664</v>
      </c>
      <c r="B723" s="146" t="s">
        <v>1476</v>
      </c>
      <c r="C723" s="146" t="s">
        <v>1609</v>
      </c>
      <c r="D723" s="146" t="s">
        <v>1610</v>
      </c>
      <c r="E723" s="146" t="s">
        <v>1639</v>
      </c>
      <c r="F723" s="146" t="s">
        <v>1640</v>
      </c>
      <c r="G723" s="147">
        <v>37780029.090000004</v>
      </c>
      <c r="H723" s="147">
        <v>10439161.210000001</v>
      </c>
      <c r="I723" s="147">
        <v>27340867.879999999</v>
      </c>
      <c r="J723" s="147"/>
      <c r="K723" s="147"/>
      <c r="L723" s="147"/>
      <c r="M723" s="147">
        <v>0</v>
      </c>
      <c r="N723" s="147">
        <v>27340867.879999999</v>
      </c>
      <c r="O723" s="147">
        <v>6641391.4100000001</v>
      </c>
      <c r="P723" s="147">
        <v>1834434.14</v>
      </c>
      <c r="Q723" s="147"/>
      <c r="R723" s="147"/>
      <c r="S723" s="147"/>
      <c r="T723" s="147">
        <v>4806957.2699999996</v>
      </c>
      <c r="U723" s="147">
        <v>10103469.210000001</v>
      </c>
      <c r="V723" s="147">
        <v>2738140.65</v>
      </c>
      <c r="W723" s="147">
        <v>7365328.5599999996</v>
      </c>
      <c r="X723" s="147">
        <v>39513153.710000001</v>
      </c>
      <c r="Y723" s="147">
        <v>39513153.710000001</v>
      </c>
      <c r="Z723" s="147">
        <v>904428</v>
      </c>
      <c r="AA723" s="147">
        <v>581135.96</v>
      </c>
      <c r="AB723" s="148"/>
      <c r="AC723" s="149"/>
      <c r="AD723" s="149"/>
      <c r="AE723" s="149"/>
      <c r="AF723" s="149"/>
    </row>
    <row r="724" spans="1:32" ht="13.5" hidden="1" customHeight="1" outlineLevel="2" x14ac:dyDescent="0.15">
      <c r="A724" s="145">
        <v>665</v>
      </c>
      <c r="B724" s="146" t="s">
        <v>1476</v>
      </c>
      <c r="C724" s="146" t="s">
        <v>1609</v>
      </c>
      <c r="D724" s="146" t="s">
        <v>1610</v>
      </c>
      <c r="E724" s="146" t="s">
        <v>1641</v>
      </c>
      <c r="F724" s="146" t="s">
        <v>1642</v>
      </c>
      <c r="G724" s="147">
        <v>43206595.979999997</v>
      </c>
      <c r="H724" s="147">
        <v>6832683.8099999996</v>
      </c>
      <c r="I724" s="147">
        <v>36373912.170000002</v>
      </c>
      <c r="J724" s="147"/>
      <c r="K724" s="147"/>
      <c r="L724" s="147"/>
      <c r="M724" s="147">
        <v>0</v>
      </c>
      <c r="N724" s="147">
        <v>36373912.170000002</v>
      </c>
      <c r="O724" s="147">
        <v>7579459.8399999999</v>
      </c>
      <c r="P724" s="147">
        <v>1198478.98</v>
      </c>
      <c r="Q724" s="147"/>
      <c r="R724" s="147"/>
      <c r="S724" s="147"/>
      <c r="T724" s="147">
        <v>6380980.8600000003</v>
      </c>
      <c r="U724" s="147">
        <v>15546964.1</v>
      </c>
      <c r="V724" s="147">
        <v>2381339.21</v>
      </c>
      <c r="W724" s="147">
        <v>13165624.890000001</v>
      </c>
      <c r="X724" s="147">
        <v>55920517.920000002</v>
      </c>
      <c r="Y724" s="147">
        <v>52726713.979999997</v>
      </c>
      <c r="Z724" s="147">
        <v>1896688</v>
      </c>
      <c r="AA724" s="147">
        <v>328791.71000000002</v>
      </c>
      <c r="AB724" s="148"/>
      <c r="AC724" s="149"/>
      <c r="AD724" s="149"/>
      <c r="AE724" s="149"/>
      <c r="AF724" s="149"/>
    </row>
    <row r="725" spans="1:32" ht="13.5" hidden="1" customHeight="1" outlineLevel="2" x14ac:dyDescent="0.15">
      <c r="A725" s="145">
        <v>666</v>
      </c>
      <c r="B725" s="146" t="s">
        <v>1476</v>
      </c>
      <c r="C725" s="146" t="s">
        <v>1609</v>
      </c>
      <c r="D725" s="146" t="s">
        <v>1610</v>
      </c>
      <c r="E725" s="146" t="s">
        <v>1643</v>
      </c>
      <c r="F725" s="146" t="s">
        <v>1644</v>
      </c>
      <c r="G725" s="147">
        <v>34208628.079999998</v>
      </c>
      <c r="H725" s="147">
        <v>7625362.8200000003</v>
      </c>
      <c r="I725" s="147">
        <v>26583265.260000002</v>
      </c>
      <c r="J725" s="147"/>
      <c r="K725" s="147"/>
      <c r="L725" s="147"/>
      <c r="M725" s="147">
        <v>0</v>
      </c>
      <c r="N725" s="147">
        <v>26583265.260000002</v>
      </c>
      <c r="O725" s="147">
        <v>6001003.2400000002</v>
      </c>
      <c r="P725" s="147">
        <v>1337072.1200000001</v>
      </c>
      <c r="Q725" s="147"/>
      <c r="R725" s="147"/>
      <c r="S725" s="147"/>
      <c r="T725" s="147">
        <v>4663931.12</v>
      </c>
      <c r="U725" s="147">
        <v>12140277.01</v>
      </c>
      <c r="V725" s="147">
        <v>2613947.06</v>
      </c>
      <c r="W725" s="147">
        <v>9526329.9499999993</v>
      </c>
      <c r="X725" s="147">
        <v>40773526.329999998</v>
      </c>
      <c r="Y725" s="147">
        <v>40375785.119999997</v>
      </c>
      <c r="Z725" s="147">
        <v>1173660</v>
      </c>
      <c r="AA725" s="147">
        <v>366271.26</v>
      </c>
      <c r="AB725" s="148"/>
      <c r="AC725" s="149"/>
      <c r="AD725" s="149"/>
      <c r="AE725" s="149"/>
      <c r="AF725" s="149"/>
    </row>
    <row r="726" spans="1:32" ht="13.5" hidden="1" customHeight="1" outlineLevel="1" x14ac:dyDescent="0.15">
      <c r="A726" s="151"/>
      <c r="B726" s="152"/>
      <c r="C726" s="153"/>
      <c r="D726" s="154" t="s">
        <v>1645</v>
      </c>
      <c r="E726" s="152"/>
      <c r="F726" s="152"/>
      <c r="G726" s="155">
        <v>1162499066.4899998</v>
      </c>
      <c r="H726" s="155">
        <v>398915429.39000005</v>
      </c>
      <c r="I726" s="155">
        <v>763583637.0999999</v>
      </c>
      <c r="J726" s="155"/>
      <c r="K726" s="155"/>
      <c r="L726" s="155"/>
      <c r="M726" s="155">
        <v>0</v>
      </c>
      <c r="N726" s="155">
        <v>763583637.0999999</v>
      </c>
      <c r="O726" s="155">
        <v>203994480.16000003</v>
      </c>
      <c r="P726" s="155">
        <v>70000717.019999996</v>
      </c>
      <c r="Q726" s="155"/>
      <c r="R726" s="155"/>
      <c r="S726" s="155"/>
      <c r="T726" s="155">
        <v>133993763.14000002</v>
      </c>
      <c r="U726" s="155">
        <v>1278497604.29</v>
      </c>
      <c r="V726" s="155">
        <v>478919647.59000003</v>
      </c>
      <c r="W726" s="155">
        <v>799577956.70000005</v>
      </c>
      <c r="X726" s="155">
        <v>1697155356.9400001</v>
      </c>
      <c r="Y726" s="155">
        <v>1597577964.3700004</v>
      </c>
      <c r="Z726" s="155">
        <v>52257515.769999996</v>
      </c>
      <c r="AA726" s="155">
        <v>20540010.510000005</v>
      </c>
      <c r="AB726" s="148"/>
      <c r="AC726" s="149"/>
      <c r="AD726" s="149"/>
      <c r="AE726" s="149"/>
      <c r="AF726" s="149"/>
    </row>
    <row r="727" spans="1:32" ht="13.5" hidden="1" customHeight="1" outlineLevel="2" x14ac:dyDescent="0.15">
      <c r="A727" s="156">
        <v>667</v>
      </c>
      <c r="B727" s="157" t="s">
        <v>1476</v>
      </c>
      <c r="C727" s="146" t="s">
        <v>1646</v>
      </c>
      <c r="D727" s="157" t="s">
        <v>1647</v>
      </c>
      <c r="E727" s="157" t="s">
        <v>1648</v>
      </c>
      <c r="F727" s="157" t="s">
        <v>1649</v>
      </c>
      <c r="G727" s="147">
        <v>19332651.530000001</v>
      </c>
      <c r="H727" s="147">
        <v>7091190.04</v>
      </c>
      <c r="I727" s="147">
        <v>12241461.49</v>
      </c>
      <c r="J727" s="147"/>
      <c r="K727" s="147"/>
      <c r="L727" s="147"/>
      <c r="M727" s="147">
        <v>0</v>
      </c>
      <c r="N727" s="147">
        <v>12241461.49</v>
      </c>
      <c r="O727" s="147">
        <v>3337140.29</v>
      </c>
      <c r="P727" s="147">
        <v>1224154.6100000001</v>
      </c>
      <c r="Q727" s="147"/>
      <c r="R727" s="147"/>
      <c r="S727" s="147"/>
      <c r="T727" s="147">
        <v>2112985.6800000002</v>
      </c>
      <c r="U727" s="147">
        <v>5609556.1299999999</v>
      </c>
      <c r="V727" s="147">
        <v>2041293.35</v>
      </c>
      <c r="W727" s="147">
        <v>3568262.78</v>
      </c>
      <c r="X727" s="147">
        <v>17922709.949999999</v>
      </c>
      <c r="Y727" s="147">
        <v>17838564.940000001</v>
      </c>
      <c r="Z727" s="147">
        <v>0</v>
      </c>
      <c r="AA727" s="147">
        <v>172928.08</v>
      </c>
      <c r="AB727" s="148"/>
      <c r="AC727" s="149"/>
      <c r="AD727" s="149"/>
      <c r="AE727" s="149"/>
      <c r="AF727" s="149"/>
    </row>
    <row r="728" spans="1:32" ht="13.5" hidden="1" customHeight="1" outlineLevel="2" x14ac:dyDescent="0.15">
      <c r="A728" s="145">
        <v>668</v>
      </c>
      <c r="B728" s="146" t="s">
        <v>1476</v>
      </c>
      <c r="C728" s="146" t="s">
        <v>1646</v>
      </c>
      <c r="D728" s="146" t="s">
        <v>1647</v>
      </c>
      <c r="E728" s="146" t="s">
        <v>1650</v>
      </c>
      <c r="F728" s="146" t="s">
        <v>1651</v>
      </c>
      <c r="G728" s="147">
        <v>122871024.95</v>
      </c>
      <c r="H728" s="147">
        <v>57389814.670000002</v>
      </c>
      <c r="I728" s="147">
        <v>65481210.280000001</v>
      </c>
      <c r="J728" s="147"/>
      <c r="K728" s="147"/>
      <c r="L728" s="147"/>
      <c r="M728" s="147">
        <v>0</v>
      </c>
      <c r="N728" s="147">
        <v>65481210.280000001</v>
      </c>
      <c r="O728" s="147">
        <v>21220487.809999999</v>
      </c>
      <c r="P728" s="147">
        <v>9917951.7699999996</v>
      </c>
      <c r="Q728" s="147"/>
      <c r="R728" s="147"/>
      <c r="S728" s="147"/>
      <c r="T728" s="147">
        <v>11302536.039999999</v>
      </c>
      <c r="U728" s="147">
        <v>439899913.93000001</v>
      </c>
      <c r="V728" s="147">
        <v>190972227.56</v>
      </c>
      <c r="W728" s="147">
        <v>248927686.37</v>
      </c>
      <c r="X728" s="147">
        <v>325711432.69</v>
      </c>
      <c r="Y728" s="147">
        <v>325711432.69</v>
      </c>
      <c r="Z728" s="147">
        <v>3070000</v>
      </c>
      <c r="AA728" s="147">
        <v>2369427.2599999998</v>
      </c>
      <c r="AB728" s="148"/>
      <c r="AC728" s="149"/>
      <c r="AD728" s="149"/>
      <c r="AE728" s="149"/>
      <c r="AF728" s="149"/>
    </row>
    <row r="729" spans="1:32" ht="13.5" hidden="1" customHeight="1" outlineLevel="2" x14ac:dyDescent="0.15">
      <c r="A729" s="145">
        <v>669</v>
      </c>
      <c r="B729" s="146" t="s">
        <v>1476</v>
      </c>
      <c r="C729" s="146" t="s">
        <v>1646</v>
      </c>
      <c r="D729" s="146" t="s">
        <v>1647</v>
      </c>
      <c r="E729" s="146" t="s">
        <v>1652</v>
      </c>
      <c r="F729" s="146" t="s">
        <v>1653</v>
      </c>
      <c r="G729" s="147">
        <v>50174375.600000001</v>
      </c>
      <c r="H729" s="147">
        <v>21237571.579999998</v>
      </c>
      <c r="I729" s="147">
        <v>28936804.02</v>
      </c>
      <c r="J729" s="147"/>
      <c r="K729" s="147"/>
      <c r="L729" s="147"/>
      <c r="M729" s="147">
        <v>0</v>
      </c>
      <c r="N729" s="147">
        <v>28936804.02</v>
      </c>
      <c r="O729" s="147">
        <v>8660939.7799999993</v>
      </c>
      <c r="P729" s="147">
        <v>3666341.61</v>
      </c>
      <c r="Q729" s="147"/>
      <c r="R729" s="147"/>
      <c r="S729" s="147"/>
      <c r="T729" s="147">
        <v>4994598.17</v>
      </c>
      <c r="U729" s="147">
        <v>23979043.140000001</v>
      </c>
      <c r="V729" s="147">
        <v>9980402.8100000005</v>
      </c>
      <c r="W729" s="147">
        <v>13998640.33</v>
      </c>
      <c r="X729" s="147">
        <v>47930042.520000003</v>
      </c>
      <c r="Y729" s="147">
        <v>41139136.530000001</v>
      </c>
      <c r="Z729" s="147">
        <v>1530000</v>
      </c>
      <c r="AA729" s="147">
        <v>755931.38</v>
      </c>
      <c r="AB729" s="148"/>
      <c r="AC729" s="149"/>
      <c r="AD729" s="149"/>
      <c r="AE729" s="149"/>
      <c r="AF729" s="149"/>
    </row>
    <row r="730" spans="1:32" ht="13.5" hidden="1" customHeight="1" outlineLevel="2" x14ac:dyDescent="0.15">
      <c r="A730" s="145">
        <v>670</v>
      </c>
      <c r="B730" s="146" t="s">
        <v>1476</v>
      </c>
      <c r="C730" s="146" t="s">
        <v>1646</v>
      </c>
      <c r="D730" s="146" t="s">
        <v>1647</v>
      </c>
      <c r="E730" s="146" t="s">
        <v>1654</v>
      </c>
      <c r="F730" s="146" t="s">
        <v>1655</v>
      </c>
      <c r="G730" s="147">
        <v>51111680.109999999</v>
      </c>
      <c r="H730" s="147">
        <v>23782414.780000001</v>
      </c>
      <c r="I730" s="147">
        <v>27329265.329999998</v>
      </c>
      <c r="J730" s="147"/>
      <c r="K730" s="147"/>
      <c r="L730" s="147"/>
      <c r="M730" s="147">
        <v>0</v>
      </c>
      <c r="N730" s="147">
        <v>27329265.329999998</v>
      </c>
      <c r="O730" s="147">
        <v>8824828.8800000008</v>
      </c>
      <c r="P730" s="147">
        <v>4106265.37</v>
      </c>
      <c r="Q730" s="147"/>
      <c r="R730" s="147"/>
      <c r="S730" s="147"/>
      <c r="T730" s="147">
        <v>4718563.51</v>
      </c>
      <c r="U730" s="147">
        <v>16300708.26</v>
      </c>
      <c r="V730" s="147">
        <v>7449231.8499999996</v>
      </c>
      <c r="W730" s="147">
        <v>8851476.4100000001</v>
      </c>
      <c r="X730" s="147">
        <v>40899305.25</v>
      </c>
      <c r="Y730" s="147">
        <v>40899305.25</v>
      </c>
      <c r="Z730" s="147">
        <v>2111568.62</v>
      </c>
      <c r="AA730" s="147">
        <v>882648.2</v>
      </c>
      <c r="AB730" s="148"/>
      <c r="AC730" s="149"/>
      <c r="AD730" s="149"/>
      <c r="AE730" s="149"/>
      <c r="AF730" s="149"/>
    </row>
    <row r="731" spans="1:32" ht="13.5" hidden="1" customHeight="1" outlineLevel="2" x14ac:dyDescent="0.15">
      <c r="A731" s="145">
        <v>671</v>
      </c>
      <c r="B731" s="146" t="s">
        <v>1476</v>
      </c>
      <c r="C731" s="146" t="s">
        <v>1646</v>
      </c>
      <c r="D731" s="146" t="s">
        <v>1647</v>
      </c>
      <c r="E731" s="146" t="s">
        <v>1656</v>
      </c>
      <c r="F731" s="146" t="s">
        <v>1657</v>
      </c>
      <c r="G731" s="147">
        <v>90266260.400000006</v>
      </c>
      <c r="H731" s="147">
        <v>27744956.5</v>
      </c>
      <c r="I731" s="147">
        <v>62521303.899999999</v>
      </c>
      <c r="J731" s="147"/>
      <c r="K731" s="147"/>
      <c r="L731" s="147"/>
      <c r="M731" s="147">
        <v>0</v>
      </c>
      <c r="N731" s="147">
        <v>62521303.899999999</v>
      </c>
      <c r="O731" s="147">
        <v>15581472.33</v>
      </c>
      <c r="P731" s="147">
        <v>4787696.76</v>
      </c>
      <c r="Q731" s="147"/>
      <c r="R731" s="147"/>
      <c r="S731" s="147"/>
      <c r="T731" s="147">
        <v>10793775.57</v>
      </c>
      <c r="U731" s="147">
        <v>32459974.890000001</v>
      </c>
      <c r="V731" s="147">
        <v>9761487.7400000002</v>
      </c>
      <c r="W731" s="147">
        <v>22698487.149999999</v>
      </c>
      <c r="X731" s="147">
        <v>96013566.620000005</v>
      </c>
      <c r="Y731" s="147">
        <v>93490580.950000003</v>
      </c>
      <c r="Z731" s="147">
        <v>1959509.52</v>
      </c>
      <c r="AA731" s="147">
        <v>1628383.98</v>
      </c>
      <c r="AB731" s="148"/>
      <c r="AC731" s="149"/>
      <c r="AD731" s="149"/>
      <c r="AE731" s="149"/>
      <c r="AF731" s="149"/>
    </row>
    <row r="732" spans="1:32" ht="13.5" hidden="1" customHeight="1" outlineLevel="2" x14ac:dyDescent="0.15">
      <c r="A732" s="145">
        <v>672</v>
      </c>
      <c r="B732" s="146" t="s">
        <v>1476</v>
      </c>
      <c r="C732" s="146" t="s">
        <v>1646</v>
      </c>
      <c r="D732" s="146" t="s">
        <v>1647</v>
      </c>
      <c r="E732" s="146" t="s">
        <v>1658</v>
      </c>
      <c r="F732" s="146" t="s">
        <v>1659</v>
      </c>
      <c r="G732" s="147">
        <v>88676972.239999995</v>
      </c>
      <c r="H732" s="147">
        <v>28962947.73</v>
      </c>
      <c r="I732" s="147">
        <v>59714024.509999998</v>
      </c>
      <c r="J732" s="147"/>
      <c r="K732" s="147"/>
      <c r="L732" s="147"/>
      <c r="M732" s="147">
        <v>0</v>
      </c>
      <c r="N732" s="147">
        <v>59714024.509999998</v>
      </c>
      <c r="O732" s="147">
        <v>15307134.51</v>
      </c>
      <c r="P732" s="147">
        <v>5001157.51</v>
      </c>
      <c r="Q732" s="147"/>
      <c r="R732" s="147"/>
      <c r="S732" s="147"/>
      <c r="T732" s="147">
        <v>10305977</v>
      </c>
      <c r="U732" s="147">
        <v>36440037.600000001</v>
      </c>
      <c r="V732" s="147">
        <v>11625297.76</v>
      </c>
      <c r="W732" s="147">
        <v>24814739.84</v>
      </c>
      <c r="X732" s="147">
        <v>94834741.349999994</v>
      </c>
      <c r="Y732" s="147">
        <v>93568339.310000002</v>
      </c>
      <c r="Z732" s="147">
        <v>477122.44</v>
      </c>
      <c r="AA732" s="147">
        <v>1189443.26</v>
      </c>
      <c r="AB732" s="148"/>
      <c r="AC732" s="149"/>
      <c r="AD732" s="149"/>
      <c r="AE732" s="149"/>
      <c r="AF732" s="149"/>
    </row>
    <row r="733" spans="1:32" ht="13.5" hidden="1" customHeight="1" outlineLevel="2" x14ac:dyDescent="0.15">
      <c r="A733" s="145">
        <v>673</v>
      </c>
      <c r="B733" s="146" t="s">
        <v>1476</v>
      </c>
      <c r="C733" s="146" t="s">
        <v>1646</v>
      </c>
      <c r="D733" s="146" t="s">
        <v>1647</v>
      </c>
      <c r="E733" s="146" t="s">
        <v>1660</v>
      </c>
      <c r="F733" s="146" t="s">
        <v>1661</v>
      </c>
      <c r="G733" s="147">
        <v>67408483.200000003</v>
      </c>
      <c r="H733" s="147">
        <v>27649331.559999999</v>
      </c>
      <c r="I733" s="147">
        <v>39759151.640000001</v>
      </c>
      <c r="J733" s="147"/>
      <c r="K733" s="147"/>
      <c r="L733" s="147"/>
      <c r="M733" s="147">
        <v>0</v>
      </c>
      <c r="N733" s="147">
        <v>39759151.640000001</v>
      </c>
      <c r="O733" s="147">
        <v>11635836.15</v>
      </c>
      <c r="P733" s="147">
        <v>4774929.58</v>
      </c>
      <c r="Q733" s="147"/>
      <c r="R733" s="147"/>
      <c r="S733" s="147"/>
      <c r="T733" s="147">
        <v>6860906.5700000003</v>
      </c>
      <c r="U733" s="147">
        <v>32029217.449999999</v>
      </c>
      <c r="V733" s="147">
        <v>12835734.859999999</v>
      </c>
      <c r="W733" s="147">
        <v>19193482.59</v>
      </c>
      <c r="X733" s="147">
        <v>65813540.799999997</v>
      </c>
      <c r="Y733" s="147">
        <v>60891837.390000001</v>
      </c>
      <c r="Z733" s="147">
        <v>2751510.48</v>
      </c>
      <c r="AA733" s="147">
        <v>1184676.49</v>
      </c>
      <c r="AB733" s="148"/>
      <c r="AC733" s="149"/>
      <c r="AD733" s="149"/>
      <c r="AE733" s="149"/>
      <c r="AF733" s="149"/>
    </row>
    <row r="734" spans="1:32" ht="13.5" hidden="1" customHeight="1" outlineLevel="2" x14ac:dyDescent="0.15">
      <c r="A734" s="145">
        <v>674</v>
      </c>
      <c r="B734" s="146" t="s">
        <v>1476</v>
      </c>
      <c r="C734" s="146" t="s">
        <v>1646</v>
      </c>
      <c r="D734" s="146" t="s">
        <v>1647</v>
      </c>
      <c r="E734" s="146" t="s">
        <v>1662</v>
      </c>
      <c r="F734" s="146" t="s">
        <v>1663</v>
      </c>
      <c r="G734" s="147">
        <v>53144644.520000003</v>
      </c>
      <c r="H734" s="147">
        <v>21857510.600000001</v>
      </c>
      <c r="I734" s="147">
        <v>31287133.920000002</v>
      </c>
      <c r="J734" s="147"/>
      <c r="K734" s="147"/>
      <c r="L734" s="147"/>
      <c r="M734" s="147">
        <v>0</v>
      </c>
      <c r="N734" s="147">
        <v>31287133.920000002</v>
      </c>
      <c r="O734" s="147">
        <v>9173658.0700000003</v>
      </c>
      <c r="P734" s="147">
        <v>3771946.75</v>
      </c>
      <c r="Q734" s="147"/>
      <c r="R734" s="147"/>
      <c r="S734" s="147"/>
      <c r="T734" s="147">
        <v>5401711.3200000003</v>
      </c>
      <c r="U734" s="147">
        <v>21257784.079999998</v>
      </c>
      <c r="V734" s="147">
        <v>8474943.6500000004</v>
      </c>
      <c r="W734" s="147">
        <v>12782840.43</v>
      </c>
      <c r="X734" s="147">
        <v>49471685.670000002</v>
      </c>
      <c r="Y734" s="147">
        <v>44718026.539999999</v>
      </c>
      <c r="Z734" s="147">
        <v>3915104.48</v>
      </c>
      <c r="AA734" s="147">
        <v>793403.54</v>
      </c>
      <c r="AB734" s="148"/>
      <c r="AC734" s="149"/>
      <c r="AD734" s="149"/>
      <c r="AE734" s="149"/>
      <c r="AF734" s="149"/>
    </row>
    <row r="735" spans="1:32" ht="13.5" hidden="1" customHeight="1" outlineLevel="2" x14ac:dyDescent="0.15">
      <c r="A735" s="145">
        <v>675</v>
      </c>
      <c r="B735" s="146" t="s">
        <v>1476</v>
      </c>
      <c r="C735" s="146" t="s">
        <v>1646</v>
      </c>
      <c r="D735" s="146" t="s">
        <v>1647</v>
      </c>
      <c r="E735" s="146" t="s">
        <v>1664</v>
      </c>
      <c r="F735" s="146" t="s">
        <v>1665</v>
      </c>
      <c r="G735" s="147">
        <v>43365291.609999999</v>
      </c>
      <c r="H735" s="147">
        <v>17122660.57</v>
      </c>
      <c r="I735" s="147">
        <v>26242631.039999999</v>
      </c>
      <c r="J735" s="147"/>
      <c r="K735" s="147"/>
      <c r="L735" s="147"/>
      <c r="M735" s="147">
        <v>0</v>
      </c>
      <c r="N735" s="147">
        <v>26242631.039999999</v>
      </c>
      <c r="O735" s="147">
        <v>7490533.3899999997</v>
      </c>
      <c r="P735" s="147">
        <v>2956734.48</v>
      </c>
      <c r="Q735" s="147"/>
      <c r="R735" s="147"/>
      <c r="S735" s="147"/>
      <c r="T735" s="147">
        <v>4533798.91</v>
      </c>
      <c r="U735" s="147">
        <v>16377295.550000001</v>
      </c>
      <c r="V735" s="147">
        <v>6320019.9500000002</v>
      </c>
      <c r="W735" s="147">
        <v>10057275.6</v>
      </c>
      <c r="X735" s="147">
        <v>40833705.549999997</v>
      </c>
      <c r="Y735" s="147">
        <v>40833705.549999997</v>
      </c>
      <c r="Z735" s="147">
        <v>3168018.48</v>
      </c>
      <c r="AA735" s="147">
        <v>454697.56</v>
      </c>
      <c r="AB735" s="148"/>
      <c r="AC735" s="149"/>
      <c r="AD735" s="149"/>
      <c r="AE735" s="149"/>
      <c r="AF735" s="149"/>
    </row>
    <row r="736" spans="1:32" ht="13.5" hidden="1" customHeight="1" outlineLevel="2" x14ac:dyDescent="0.15">
      <c r="A736" s="145">
        <v>676</v>
      </c>
      <c r="B736" s="146" t="s">
        <v>1476</v>
      </c>
      <c r="C736" s="146" t="s">
        <v>1646</v>
      </c>
      <c r="D736" s="146" t="s">
        <v>1647</v>
      </c>
      <c r="E736" s="146" t="s">
        <v>1666</v>
      </c>
      <c r="F736" s="146" t="s">
        <v>1667</v>
      </c>
      <c r="G736" s="147">
        <v>68630804.989999995</v>
      </c>
      <c r="H736" s="147">
        <v>18383931.300000001</v>
      </c>
      <c r="I736" s="147">
        <v>50246873.689999998</v>
      </c>
      <c r="J736" s="147"/>
      <c r="K736" s="147"/>
      <c r="L736" s="147"/>
      <c r="M736" s="147">
        <v>0</v>
      </c>
      <c r="N736" s="147">
        <v>50246873.689999998</v>
      </c>
      <c r="O736" s="147">
        <v>11846829.42</v>
      </c>
      <c r="P736" s="147">
        <v>3173313.58</v>
      </c>
      <c r="Q736" s="147"/>
      <c r="R736" s="147"/>
      <c r="S736" s="147"/>
      <c r="T736" s="147">
        <v>8673515.8399999999</v>
      </c>
      <c r="U736" s="147">
        <v>12261495.92</v>
      </c>
      <c r="V736" s="147">
        <v>3195591.12</v>
      </c>
      <c r="W736" s="147">
        <v>9065904.8000000007</v>
      </c>
      <c r="X736" s="147">
        <v>67986294.329999998</v>
      </c>
      <c r="Y736" s="147">
        <v>65597242.619999997</v>
      </c>
      <c r="Z736" s="147">
        <v>40000</v>
      </c>
      <c r="AA736" s="147">
        <v>733289.19</v>
      </c>
      <c r="AB736" s="148"/>
      <c r="AC736" s="149"/>
      <c r="AD736" s="149"/>
      <c r="AE736" s="149"/>
      <c r="AF736" s="149"/>
    </row>
    <row r="737" spans="1:32" ht="13.5" hidden="1" customHeight="1" outlineLevel="2" x14ac:dyDescent="0.15">
      <c r="A737" s="145">
        <v>677</v>
      </c>
      <c r="B737" s="146" t="s">
        <v>1476</v>
      </c>
      <c r="C737" s="146" t="s">
        <v>1646</v>
      </c>
      <c r="D737" s="146" t="s">
        <v>1647</v>
      </c>
      <c r="E737" s="146" t="s">
        <v>1668</v>
      </c>
      <c r="F737" s="146" t="s">
        <v>1669</v>
      </c>
      <c r="G737" s="147">
        <v>101382912.78</v>
      </c>
      <c r="H737" s="147">
        <v>36223560.880000003</v>
      </c>
      <c r="I737" s="147">
        <v>65159351.899999999</v>
      </c>
      <c r="J737" s="147"/>
      <c r="K737" s="147"/>
      <c r="L737" s="147"/>
      <c r="M737" s="147">
        <v>0</v>
      </c>
      <c r="N737" s="147">
        <v>65159351.899999999</v>
      </c>
      <c r="O737" s="147">
        <v>17500393.199999999</v>
      </c>
      <c r="P737" s="147">
        <v>6252736.6600000001</v>
      </c>
      <c r="Q737" s="147"/>
      <c r="R737" s="147"/>
      <c r="S737" s="147"/>
      <c r="T737" s="147">
        <v>11247656.539999999</v>
      </c>
      <c r="U737" s="147">
        <v>103363538.59999999</v>
      </c>
      <c r="V737" s="147">
        <v>35878798.460000001</v>
      </c>
      <c r="W737" s="147">
        <v>67484740.140000001</v>
      </c>
      <c r="X737" s="147">
        <v>143891748.58000001</v>
      </c>
      <c r="Y737" s="147">
        <v>132544312.34</v>
      </c>
      <c r="Z737" s="147">
        <v>9310000</v>
      </c>
      <c r="AA737" s="147">
        <v>1763575.07</v>
      </c>
      <c r="AB737" s="148"/>
      <c r="AC737" s="149"/>
      <c r="AD737" s="149"/>
      <c r="AE737" s="149"/>
      <c r="AF737" s="149"/>
    </row>
    <row r="738" spans="1:32" ht="13.5" hidden="1" customHeight="1" outlineLevel="2" x14ac:dyDescent="0.15">
      <c r="A738" s="145">
        <v>678</v>
      </c>
      <c r="B738" s="146" t="s">
        <v>1476</v>
      </c>
      <c r="C738" s="146" t="s">
        <v>1646</v>
      </c>
      <c r="D738" s="146" t="s">
        <v>1647</v>
      </c>
      <c r="E738" s="146" t="s">
        <v>1670</v>
      </c>
      <c r="F738" s="146" t="s">
        <v>1671</v>
      </c>
      <c r="G738" s="147">
        <v>48331988.590000004</v>
      </c>
      <c r="H738" s="147">
        <v>16857110.41</v>
      </c>
      <c r="I738" s="147">
        <v>31474878.18</v>
      </c>
      <c r="J738" s="147"/>
      <c r="K738" s="147"/>
      <c r="L738" s="147"/>
      <c r="M738" s="147">
        <v>0</v>
      </c>
      <c r="N738" s="147">
        <v>31474878.18</v>
      </c>
      <c r="O738" s="147">
        <v>8342912.8300000001</v>
      </c>
      <c r="P738" s="147">
        <v>2909704.12</v>
      </c>
      <c r="Q738" s="147"/>
      <c r="R738" s="147"/>
      <c r="S738" s="147"/>
      <c r="T738" s="147">
        <v>5433208.71</v>
      </c>
      <c r="U738" s="147">
        <v>17945992.829999998</v>
      </c>
      <c r="V738" s="147">
        <v>6143284.4699999997</v>
      </c>
      <c r="W738" s="147">
        <v>11802708.359999999</v>
      </c>
      <c r="X738" s="147">
        <v>48710795.25</v>
      </c>
      <c r="Y738" s="147">
        <v>45758090.450000003</v>
      </c>
      <c r="Z738" s="147">
        <v>1560000</v>
      </c>
      <c r="AA738" s="147">
        <v>611868.79</v>
      </c>
      <c r="AB738" s="148"/>
      <c r="AC738" s="149"/>
      <c r="AD738" s="149"/>
      <c r="AE738" s="149"/>
      <c r="AF738" s="149"/>
    </row>
    <row r="739" spans="1:32" ht="13.5" hidden="1" customHeight="1" outlineLevel="2" x14ac:dyDescent="0.15">
      <c r="A739" s="145">
        <v>679</v>
      </c>
      <c r="B739" s="146" t="s">
        <v>1476</v>
      </c>
      <c r="C739" s="146" t="s">
        <v>1646</v>
      </c>
      <c r="D739" s="146" t="s">
        <v>1647</v>
      </c>
      <c r="E739" s="146" t="s">
        <v>1672</v>
      </c>
      <c r="F739" s="146" t="s">
        <v>1673</v>
      </c>
      <c r="G739" s="147">
        <v>81671287.530000001</v>
      </c>
      <c r="H739" s="147">
        <v>33951634.619999997</v>
      </c>
      <c r="I739" s="147">
        <v>47719652.909999996</v>
      </c>
      <c r="J739" s="147"/>
      <c r="K739" s="147"/>
      <c r="L739" s="147"/>
      <c r="M739" s="147">
        <v>0</v>
      </c>
      <c r="N739" s="147">
        <v>47719652.909999996</v>
      </c>
      <c r="O739" s="147">
        <v>14097835.689999999</v>
      </c>
      <c r="P739" s="147">
        <v>5862552.9000000004</v>
      </c>
      <c r="Q739" s="147"/>
      <c r="R739" s="147"/>
      <c r="S739" s="147"/>
      <c r="T739" s="147">
        <v>8235282.79</v>
      </c>
      <c r="U739" s="147">
        <v>39534210.590000004</v>
      </c>
      <c r="V739" s="147">
        <v>15807756.48</v>
      </c>
      <c r="W739" s="147">
        <v>23726454.109999999</v>
      </c>
      <c r="X739" s="147">
        <v>79681389.810000002</v>
      </c>
      <c r="Y739" s="147">
        <v>69960000.879999995</v>
      </c>
      <c r="Z739" s="147">
        <v>6529803.3200000003</v>
      </c>
      <c r="AA739" s="147">
        <v>1242937.0900000001</v>
      </c>
      <c r="AB739" s="148"/>
      <c r="AC739" s="149"/>
      <c r="AD739" s="149"/>
      <c r="AE739" s="149"/>
      <c r="AF739" s="149"/>
    </row>
    <row r="740" spans="1:32" ht="13.5" hidden="1" customHeight="1" outlineLevel="2" x14ac:dyDescent="0.15">
      <c r="A740" s="145">
        <v>680</v>
      </c>
      <c r="B740" s="146" t="s">
        <v>1476</v>
      </c>
      <c r="C740" s="146" t="s">
        <v>1646</v>
      </c>
      <c r="D740" s="146" t="s">
        <v>1647</v>
      </c>
      <c r="E740" s="146" t="s">
        <v>1674</v>
      </c>
      <c r="F740" s="146" t="s">
        <v>1675</v>
      </c>
      <c r="G740" s="147">
        <v>62689817.990000002</v>
      </c>
      <c r="H740" s="147">
        <v>18966224.989999998</v>
      </c>
      <c r="I740" s="147">
        <v>43723593</v>
      </c>
      <c r="J740" s="147"/>
      <c r="K740" s="147"/>
      <c r="L740" s="147"/>
      <c r="M740" s="147">
        <v>0</v>
      </c>
      <c r="N740" s="147">
        <v>43723593</v>
      </c>
      <c r="O740" s="147">
        <v>10835836.41</v>
      </c>
      <c r="P740" s="147">
        <v>3278574.94</v>
      </c>
      <c r="Q740" s="147"/>
      <c r="R740" s="147"/>
      <c r="S740" s="147"/>
      <c r="T740" s="147">
        <v>7557261.4699999997</v>
      </c>
      <c r="U740" s="147">
        <v>22402983.559999999</v>
      </c>
      <c r="V740" s="147">
        <v>6539879.0700000003</v>
      </c>
      <c r="W740" s="147">
        <v>15863104.49</v>
      </c>
      <c r="X740" s="147">
        <v>67143958.959999993</v>
      </c>
      <c r="Y740" s="147">
        <v>67143958.959999993</v>
      </c>
      <c r="Z740" s="147">
        <v>1700000</v>
      </c>
      <c r="AA740" s="147">
        <v>857887.44</v>
      </c>
      <c r="AB740" s="148"/>
      <c r="AC740" s="149"/>
      <c r="AD740" s="149"/>
      <c r="AE740" s="149"/>
      <c r="AF740" s="149"/>
    </row>
    <row r="741" spans="1:32" ht="13.5" hidden="1" customHeight="1" outlineLevel="2" x14ac:dyDescent="0.15">
      <c r="A741" s="145">
        <v>681</v>
      </c>
      <c r="B741" s="146" t="s">
        <v>1476</v>
      </c>
      <c r="C741" s="146" t="s">
        <v>1646</v>
      </c>
      <c r="D741" s="146" t="s">
        <v>1647</v>
      </c>
      <c r="E741" s="146" t="s">
        <v>1676</v>
      </c>
      <c r="F741" s="146" t="s">
        <v>1677</v>
      </c>
      <c r="G741" s="147">
        <v>38715348.460000001</v>
      </c>
      <c r="H741" s="147">
        <v>12185540.4</v>
      </c>
      <c r="I741" s="147">
        <v>26529808.059999999</v>
      </c>
      <c r="J741" s="147"/>
      <c r="K741" s="147"/>
      <c r="L741" s="147"/>
      <c r="M741" s="147">
        <v>0</v>
      </c>
      <c r="N741" s="147">
        <v>26529808.059999999</v>
      </c>
      <c r="O741" s="147">
        <v>6701894.5999999996</v>
      </c>
      <c r="P741" s="147">
        <v>2109751.2200000002</v>
      </c>
      <c r="Q741" s="147"/>
      <c r="R741" s="147"/>
      <c r="S741" s="147"/>
      <c r="T741" s="147">
        <v>4592143.38</v>
      </c>
      <c r="U741" s="147">
        <v>11035144.09</v>
      </c>
      <c r="V741" s="147">
        <v>3418824.38</v>
      </c>
      <c r="W741" s="147">
        <v>7616319.71</v>
      </c>
      <c r="X741" s="147">
        <v>38738271.149999999</v>
      </c>
      <c r="Y741" s="147">
        <v>38738271.149999999</v>
      </c>
      <c r="Z741" s="147">
        <v>1840000</v>
      </c>
      <c r="AA741" s="147">
        <v>367571.47</v>
      </c>
      <c r="AB741" s="148"/>
      <c r="AC741" s="149"/>
      <c r="AD741" s="149"/>
      <c r="AE741" s="149"/>
      <c r="AF741" s="149"/>
    </row>
    <row r="742" spans="1:32" ht="13.5" hidden="1" customHeight="1" outlineLevel="2" x14ac:dyDescent="0.15">
      <c r="A742" s="145">
        <v>682</v>
      </c>
      <c r="B742" s="146" t="s">
        <v>1476</v>
      </c>
      <c r="C742" s="146" t="s">
        <v>1646</v>
      </c>
      <c r="D742" s="146" t="s">
        <v>1647</v>
      </c>
      <c r="E742" s="146" t="s">
        <v>1678</v>
      </c>
      <c r="F742" s="146" t="s">
        <v>1679</v>
      </c>
      <c r="G742" s="147">
        <v>31819854.949999999</v>
      </c>
      <c r="H742" s="147">
        <v>15954730.65</v>
      </c>
      <c r="I742" s="147">
        <v>15865124.300000001</v>
      </c>
      <c r="J742" s="147"/>
      <c r="K742" s="147"/>
      <c r="L742" s="147"/>
      <c r="M742" s="147">
        <v>0</v>
      </c>
      <c r="N742" s="147">
        <v>15865124.300000001</v>
      </c>
      <c r="O742" s="147">
        <v>5504492.46</v>
      </c>
      <c r="P742" s="147">
        <v>2759618.91</v>
      </c>
      <c r="Q742" s="147"/>
      <c r="R742" s="147"/>
      <c r="S742" s="147"/>
      <c r="T742" s="147">
        <v>2744873.55</v>
      </c>
      <c r="U742" s="147">
        <v>11301482.189999999</v>
      </c>
      <c r="V742" s="147">
        <v>5599473.4400000004</v>
      </c>
      <c r="W742" s="147">
        <v>5702008.75</v>
      </c>
      <c r="X742" s="147">
        <v>24312006.600000001</v>
      </c>
      <c r="Y742" s="147">
        <v>24312006.600000001</v>
      </c>
      <c r="Z742" s="147">
        <v>3141039.36</v>
      </c>
      <c r="AA742" s="147">
        <v>353800.78</v>
      </c>
      <c r="AB742" s="148"/>
      <c r="AC742" s="149"/>
      <c r="AD742" s="149"/>
      <c r="AE742" s="149"/>
      <c r="AF742" s="149"/>
    </row>
    <row r="743" spans="1:32" ht="13.5" hidden="1" customHeight="1" outlineLevel="1" x14ac:dyDescent="0.15">
      <c r="A743" s="151"/>
      <c r="B743" s="152"/>
      <c r="C743" s="153"/>
      <c r="D743" s="154" t="s">
        <v>1680</v>
      </c>
      <c r="E743" s="152"/>
      <c r="F743" s="152"/>
      <c r="G743" s="155">
        <v>1019593399.4500002</v>
      </c>
      <c r="H743" s="155">
        <v>385361131.27999997</v>
      </c>
      <c r="I743" s="155">
        <v>634232268.16999984</v>
      </c>
      <c r="J743" s="155"/>
      <c r="K743" s="155"/>
      <c r="L743" s="155"/>
      <c r="M743" s="155">
        <v>0</v>
      </c>
      <c r="N743" s="155">
        <v>634232268.16999984</v>
      </c>
      <c r="O743" s="155">
        <v>176062225.81999999</v>
      </c>
      <c r="P743" s="155">
        <v>66553430.769999981</v>
      </c>
      <c r="Q743" s="155"/>
      <c r="R743" s="155"/>
      <c r="S743" s="155"/>
      <c r="T743" s="155">
        <v>109508795.05</v>
      </c>
      <c r="U743" s="155">
        <v>842198378.81000006</v>
      </c>
      <c r="V743" s="155">
        <v>336044246.95000005</v>
      </c>
      <c r="W743" s="155">
        <v>506154131.86000001</v>
      </c>
      <c r="X743" s="155">
        <v>1249895195.0799999</v>
      </c>
      <c r="Y743" s="155">
        <v>1203144812.1499999</v>
      </c>
      <c r="Z743" s="155">
        <v>43103676.700000003</v>
      </c>
      <c r="AA743" s="155">
        <v>15362469.58</v>
      </c>
      <c r="AB743" s="148"/>
      <c r="AC743" s="149"/>
      <c r="AD743" s="149"/>
      <c r="AE743" s="149"/>
      <c r="AF743" s="149"/>
    </row>
    <row r="744" spans="1:32" ht="13.5" hidden="1" customHeight="1" outlineLevel="2" x14ac:dyDescent="0.15">
      <c r="A744" s="156">
        <v>683</v>
      </c>
      <c r="B744" s="157" t="s">
        <v>1681</v>
      </c>
      <c r="C744" s="146" t="s">
        <v>1682</v>
      </c>
      <c r="D744" s="157" t="s">
        <v>1683</v>
      </c>
      <c r="E744" s="157" t="s">
        <v>1684</v>
      </c>
      <c r="F744" s="157" t="s">
        <v>1685</v>
      </c>
      <c r="G744" s="147">
        <v>9728066.7100000009</v>
      </c>
      <c r="H744" s="147">
        <v>2207880.14</v>
      </c>
      <c r="I744" s="147">
        <v>7520186.5700000003</v>
      </c>
      <c r="J744" s="147"/>
      <c r="K744" s="147"/>
      <c r="L744" s="147"/>
      <c r="M744" s="147">
        <v>900000</v>
      </c>
      <c r="N744" s="147">
        <v>6620186.5700000003</v>
      </c>
      <c r="O744" s="147">
        <v>1710403.5</v>
      </c>
      <c r="P744" s="147">
        <v>388098.86</v>
      </c>
      <c r="Q744" s="147"/>
      <c r="R744" s="147"/>
      <c r="S744" s="147"/>
      <c r="T744" s="147">
        <v>1322304.6399999999</v>
      </c>
      <c r="U744" s="147">
        <v>0</v>
      </c>
      <c r="V744" s="147">
        <v>0</v>
      </c>
      <c r="W744" s="147">
        <v>0</v>
      </c>
      <c r="X744" s="147">
        <v>8842491.2100000009</v>
      </c>
      <c r="Y744" s="147">
        <v>8232432.6100000003</v>
      </c>
      <c r="Z744" s="147">
        <v>0</v>
      </c>
      <c r="AA744" s="147">
        <v>0</v>
      </c>
      <c r="AB744" s="148"/>
      <c r="AC744" s="149"/>
      <c r="AD744" s="149"/>
      <c r="AE744" s="149"/>
      <c r="AF744" s="149"/>
    </row>
    <row r="745" spans="1:32" ht="13.5" hidden="1" customHeight="1" outlineLevel="2" x14ac:dyDescent="0.15">
      <c r="A745" s="145">
        <v>684</v>
      </c>
      <c r="B745" s="146" t="s">
        <v>1681</v>
      </c>
      <c r="C745" s="146" t="s">
        <v>1682</v>
      </c>
      <c r="D745" s="146" t="s">
        <v>1683</v>
      </c>
      <c r="E745" s="146" t="s">
        <v>1686</v>
      </c>
      <c r="F745" s="146" t="s">
        <v>1687</v>
      </c>
      <c r="G745" s="147">
        <v>103603969.06999999</v>
      </c>
      <c r="H745" s="147">
        <v>40747717.159999996</v>
      </c>
      <c r="I745" s="147">
        <v>62856251.909999996</v>
      </c>
      <c r="J745" s="147"/>
      <c r="K745" s="147"/>
      <c r="L745" s="147"/>
      <c r="M745" s="147">
        <v>5000000</v>
      </c>
      <c r="N745" s="147">
        <v>57856251.909999996</v>
      </c>
      <c r="O745" s="147">
        <v>18215807.579999998</v>
      </c>
      <c r="P745" s="147">
        <v>7176543.8499999996</v>
      </c>
      <c r="Q745" s="147"/>
      <c r="R745" s="147"/>
      <c r="S745" s="147"/>
      <c r="T745" s="147">
        <v>11039263.73</v>
      </c>
      <c r="U745" s="147">
        <v>594886034.59000003</v>
      </c>
      <c r="V745" s="147">
        <v>220860152.99000001</v>
      </c>
      <c r="W745" s="147">
        <v>374025881.60000002</v>
      </c>
      <c r="X745" s="147">
        <v>447921397.24000001</v>
      </c>
      <c r="Y745" s="147">
        <v>385927235.87</v>
      </c>
      <c r="Z745" s="147">
        <v>0</v>
      </c>
      <c r="AA745" s="147">
        <v>500000</v>
      </c>
      <c r="AB745" s="148"/>
      <c r="AC745" s="149"/>
      <c r="AD745" s="149"/>
      <c r="AE745" s="149"/>
      <c r="AF745" s="149"/>
    </row>
    <row r="746" spans="1:32" ht="13.5" hidden="1" customHeight="1" outlineLevel="2" x14ac:dyDescent="0.15">
      <c r="A746" s="145">
        <v>685</v>
      </c>
      <c r="B746" s="146" t="s">
        <v>1681</v>
      </c>
      <c r="C746" s="146" t="s">
        <v>1682</v>
      </c>
      <c r="D746" s="146" t="s">
        <v>1683</v>
      </c>
      <c r="E746" s="146" t="s">
        <v>1688</v>
      </c>
      <c r="F746" s="146" t="s">
        <v>1689</v>
      </c>
      <c r="G746" s="147">
        <v>38575580.659999996</v>
      </c>
      <c r="H746" s="147">
        <v>16772914.9</v>
      </c>
      <c r="I746" s="147">
        <v>21802665.760000002</v>
      </c>
      <c r="J746" s="147"/>
      <c r="K746" s="147"/>
      <c r="L746" s="147"/>
      <c r="M746" s="147">
        <v>3400000</v>
      </c>
      <c r="N746" s="147">
        <v>18402665.760000002</v>
      </c>
      <c r="O746" s="147">
        <v>6782417.3300000001</v>
      </c>
      <c r="P746" s="147">
        <v>2949906.41</v>
      </c>
      <c r="Q746" s="147"/>
      <c r="R746" s="147"/>
      <c r="S746" s="147"/>
      <c r="T746" s="147">
        <v>3832510.92</v>
      </c>
      <c r="U746" s="147">
        <v>14378277.390000001</v>
      </c>
      <c r="V746" s="147">
        <v>6085633.6900000004</v>
      </c>
      <c r="W746" s="147">
        <v>8292643.7000000002</v>
      </c>
      <c r="X746" s="147">
        <v>33927820.380000003</v>
      </c>
      <c r="Y746" s="147">
        <v>31042156.170000002</v>
      </c>
      <c r="Z746" s="147">
        <v>4635870</v>
      </c>
      <c r="AA746" s="147">
        <v>0</v>
      </c>
      <c r="AB746" s="148"/>
      <c r="AC746" s="149"/>
      <c r="AD746" s="149"/>
      <c r="AE746" s="149"/>
      <c r="AF746" s="149"/>
    </row>
    <row r="747" spans="1:32" ht="13.5" hidden="1" customHeight="1" outlineLevel="2" x14ac:dyDescent="0.15">
      <c r="A747" s="145">
        <v>686</v>
      </c>
      <c r="B747" s="146" t="s">
        <v>1681</v>
      </c>
      <c r="C747" s="146" t="s">
        <v>1682</v>
      </c>
      <c r="D747" s="146" t="s">
        <v>1683</v>
      </c>
      <c r="E747" s="146" t="s">
        <v>1690</v>
      </c>
      <c r="F747" s="146" t="s">
        <v>1691</v>
      </c>
      <c r="G747" s="147">
        <v>80415062.290000007</v>
      </c>
      <c r="H747" s="147">
        <v>33868514.869999997</v>
      </c>
      <c r="I747" s="147">
        <v>46546547.420000002</v>
      </c>
      <c r="J747" s="147"/>
      <c r="K747" s="147"/>
      <c r="L747" s="147"/>
      <c r="M747" s="147">
        <v>8100000</v>
      </c>
      <c r="N747" s="147">
        <v>38446547.420000002</v>
      </c>
      <c r="O747" s="147">
        <v>14138698.689999999</v>
      </c>
      <c r="P747" s="147">
        <v>5953517.0899999999</v>
      </c>
      <c r="Q747" s="147"/>
      <c r="R747" s="147"/>
      <c r="S747" s="147"/>
      <c r="T747" s="147">
        <v>8185181.5999999996</v>
      </c>
      <c r="U747" s="147">
        <v>42687204.119999997</v>
      </c>
      <c r="V747" s="147">
        <v>17533624.039999999</v>
      </c>
      <c r="W747" s="147">
        <v>25153580.079999998</v>
      </c>
      <c r="X747" s="147">
        <v>79885309.099999994</v>
      </c>
      <c r="Y747" s="147">
        <v>70923662.150000006</v>
      </c>
      <c r="Z747" s="147">
        <v>0</v>
      </c>
      <c r="AA747" s="147">
        <v>2500000</v>
      </c>
      <c r="AB747" s="148"/>
      <c r="AC747" s="149"/>
      <c r="AD747" s="149"/>
      <c r="AE747" s="149"/>
      <c r="AF747" s="149"/>
    </row>
    <row r="748" spans="1:32" ht="13.5" hidden="1" customHeight="1" outlineLevel="2" x14ac:dyDescent="0.15">
      <c r="A748" s="145">
        <v>687</v>
      </c>
      <c r="B748" s="146" t="s">
        <v>1681</v>
      </c>
      <c r="C748" s="146" t="s">
        <v>1682</v>
      </c>
      <c r="D748" s="146" t="s">
        <v>1683</v>
      </c>
      <c r="E748" s="146" t="s">
        <v>1692</v>
      </c>
      <c r="F748" s="146" t="s">
        <v>1693</v>
      </c>
      <c r="G748" s="147">
        <v>144880467.52000001</v>
      </c>
      <c r="H748" s="147">
        <v>53243775.710000001</v>
      </c>
      <c r="I748" s="147">
        <v>91636691.810000002</v>
      </c>
      <c r="J748" s="147"/>
      <c r="K748" s="147"/>
      <c r="L748" s="147"/>
      <c r="M748" s="147">
        <v>13300000</v>
      </c>
      <c r="N748" s="147">
        <v>78336691.810000002</v>
      </c>
      <c r="O748" s="147">
        <v>25473104.379999999</v>
      </c>
      <c r="P748" s="147">
        <v>9366780.4199999999</v>
      </c>
      <c r="Q748" s="147"/>
      <c r="R748" s="147"/>
      <c r="S748" s="147"/>
      <c r="T748" s="147">
        <v>16106323.960000001</v>
      </c>
      <c r="U748" s="147">
        <v>96848571.5</v>
      </c>
      <c r="V748" s="147">
        <v>34656114.869999997</v>
      </c>
      <c r="W748" s="147">
        <v>62192456.630000003</v>
      </c>
      <c r="X748" s="147">
        <v>169935472.40000001</v>
      </c>
      <c r="Y748" s="147">
        <v>167072625.74000001</v>
      </c>
      <c r="Z748" s="147">
        <v>0</v>
      </c>
      <c r="AA748" s="147">
        <v>5500000</v>
      </c>
      <c r="AB748" s="148"/>
      <c r="AC748" s="149"/>
      <c r="AD748" s="149"/>
      <c r="AE748" s="149"/>
      <c r="AF748" s="149"/>
    </row>
    <row r="749" spans="1:32" ht="13.5" hidden="1" customHeight="1" outlineLevel="2" x14ac:dyDescent="0.15">
      <c r="A749" s="145">
        <v>688</v>
      </c>
      <c r="B749" s="146" t="s">
        <v>1681</v>
      </c>
      <c r="C749" s="146" t="s">
        <v>1682</v>
      </c>
      <c r="D749" s="146" t="s">
        <v>1683</v>
      </c>
      <c r="E749" s="146" t="s">
        <v>1694</v>
      </c>
      <c r="F749" s="146" t="s">
        <v>1695</v>
      </c>
      <c r="G749" s="147">
        <v>114244807.5</v>
      </c>
      <c r="H749" s="147">
        <v>40539248.670000002</v>
      </c>
      <c r="I749" s="147">
        <v>73705558.829999998</v>
      </c>
      <c r="J749" s="147"/>
      <c r="K749" s="147"/>
      <c r="L749" s="147"/>
      <c r="M749" s="147">
        <v>9400000</v>
      </c>
      <c r="N749" s="147">
        <v>64305558.829999998</v>
      </c>
      <c r="O749" s="147">
        <v>20100875.989999998</v>
      </c>
      <c r="P749" s="147">
        <v>7131904.8600000003</v>
      </c>
      <c r="Q749" s="147"/>
      <c r="R749" s="147"/>
      <c r="S749" s="147"/>
      <c r="T749" s="147">
        <v>12968971.130000001</v>
      </c>
      <c r="U749" s="147">
        <v>56325166.590000004</v>
      </c>
      <c r="V749" s="147">
        <v>19358027.469999999</v>
      </c>
      <c r="W749" s="147">
        <v>36967139.119999997</v>
      </c>
      <c r="X749" s="147">
        <v>123641669.08</v>
      </c>
      <c r="Y749" s="147">
        <v>123641669.08</v>
      </c>
      <c r="Z749" s="147">
        <v>0</v>
      </c>
      <c r="AA749" s="147">
        <v>2500000</v>
      </c>
      <c r="AB749" s="148"/>
      <c r="AC749" s="149"/>
      <c r="AD749" s="149"/>
      <c r="AE749" s="149"/>
      <c r="AF749" s="149"/>
    </row>
    <row r="750" spans="1:32" ht="13.5" hidden="1" customHeight="1" outlineLevel="2" x14ac:dyDescent="0.15">
      <c r="A750" s="145">
        <v>689</v>
      </c>
      <c r="B750" s="146" t="s">
        <v>1681</v>
      </c>
      <c r="C750" s="146" t="s">
        <v>1682</v>
      </c>
      <c r="D750" s="146" t="s">
        <v>1683</v>
      </c>
      <c r="E750" s="146" t="s">
        <v>1696</v>
      </c>
      <c r="F750" s="146" t="s">
        <v>1697</v>
      </c>
      <c r="G750" s="147">
        <v>48616870.560000002</v>
      </c>
      <c r="H750" s="147">
        <v>17284836.120000001</v>
      </c>
      <c r="I750" s="147">
        <v>31332034.440000001</v>
      </c>
      <c r="J750" s="147"/>
      <c r="K750" s="147"/>
      <c r="L750" s="147"/>
      <c r="M750" s="147">
        <v>3200000</v>
      </c>
      <c r="N750" s="147">
        <v>28132034.440000001</v>
      </c>
      <c r="O750" s="147">
        <v>8547892.1999999993</v>
      </c>
      <c r="P750" s="147">
        <v>3038475.37</v>
      </c>
      <c r="Q750" s="147"/>
      <c r="R750" s="147"/>
      <c r="S750" s="147"/>
      <c r="T750" s="147">
        <v>5509416.8300000001</v>
      </c>
      <c r="U750" s="147">
        <v>18278631.940000001</v>
      </c>
      <c r="V750" s="147">
        <v>6400306.5099999998</v>
      </c>
      <c r="W750" s="147">
        <v>11878325.43</v>
      </c>
      <c r="X750" s="147">
        <v>48719776.700000003</v>
      </c>
      <c r="Y750" s="147">
        <v>44458911.390000001</v>
      </c>
      <c r="Z750" s="147">
        <v>1000000</v>
      </c>
      <c r="AA750" s="147">
        <v>0</v>
      </c>
      <c r="AB750" s="148"/>
      <c r="AC750" s="149"/>
      <c r="AD750" s="149"/>
      <c r="AE750" s="149"/>
      <c r="AF750" s="149"/>
    </row>
    <row r="751" spans="1:32" ht="13.5" hidden="1" customHeight="1" outlineLevel="2" x14ac:dyDescent="0.15">
      <c r="A751" s="145">
        <v>690</v>
      </c>
      <c r="B751" s="146" t="s">
        <v>1681</v>
      </c>
      <c r="C751" s="146" t="s">
        <v>1682</v>
      </c>
      <c r="D751" s="146" t="s">
        <v>1683</v>
      </c>
      <c r="E751" s="146" t="s">
        <v>1698</v>
      </c>
      <c r="F751" s="146" t="s">
        <v>1699</v>
      </c>
      <c r="G751" s="147">
        <v>62059514.200000003</v>
      </c>
      <c r="H751" s="147">
        <v>21024079.829999998</v>
      </c>
      <c r="I751" s="147">
        <v>41035434.369999997</v>
      </c>
      <c r="J751" s="147"/>
      <c r="K751" s="147"/>
      <c r="L751" s="147"/>
      <c r="M751" s="147">
        <v>5600000</v>
      </c>
      <c r="N751" s="147">
        <v>35435434.369999997</v>
      </c>
      <c r="O751" s="147">
        <v>10916914.99</v>
      </c>
      <c r="P751" s="147">
        <v>3698649</v>
      </c>
      <c r="Q751" s="147"/>
      <c r="R751" s="147"/>
      <c r="S751" s="147"/>
      <c r="T751" s="147">
        <v>7218265.9900000002</v>
      </c>
      <c r="U751" s="147">
        <v>29045581.989999998</v>
      </c>
      <c r="V751" s="147">
        <v>9524021.1699999999</v>
      </c>
      <c r="W751" s="147">
        <v>19521560.82</v>
      </c>
      <c r="X751" s="147">
        <v>67775261.180000007</v>
      </c>
      <c r="Y751" s="147">
        <v>67775261.180000007</v>
      </c>
      <c r="Z751" s="147">
        <v>0</v>
      </c>
      <c r="AA751" s="147">
        <v>0</v>
      </c>
      <c r="AB751" s="148"/>
      <c r="AC751" s="149"/>
      <c r="AD751" s="149"/>
      <c r="AE751" s="149"/>
      <c r="AF751" s="149"/>
    </row>
    <row r="752" spans="1:32" ht="13.5" hidden="1" customHeight="1" outlineLevel="2" x14ac:dyDescent="0.15">
      <c r="A752" s="145">
        <v>691</v>
      </c>
      <c r="B752" s="146" t="s">
        <v>1681</v>
      </c>
      <c r="C752" s="146" t="s">
        <v>1682</v>
      </c>
      <c r="D752" s="146" t="s">
        <v>1683</v>
      </c>
      <c r="E752" s="146" t="s">
        <v>1700</v>
      </c>
      <c r="F752" s="146" t="s">
        <v>1701</v>
      </c>
      <c r="G752" s="147">
        <v>77945427.469999999</v>
      </c>
      <c r="H752" s="147">
        <v>30946565.140000001</v>
      </c>
      <c r="I752" s="147">
        <v>46998862.329999998</v>
      </c>
      <c r="J752" s="147"/>
      <c r="K752" s="147"/>
      <c r="L752" s="147"/>
      <c r="M752" s="147">
        <v>6300000</v>
      </c>
      <c r="N752" s="147">
        <v>40698862.329999998</v>
      </c>
      <c r="O752" s="147">
        <v>13704483.73</v>
      </c>
      <c r="P752" s="147">
        <v>5440631.3899999997</v>
      </c>
      <c r="Q752" s="147"/>
      <c r="R752" s="147"/>
      <c r="S752" s="147"/>
      <c r="T752" s="147">
        <v>8263852.3399999999</v>
      </c>
      <c r="U752" s="147">
        <v>42532218.530000001</v>
      </c>
      <c r="V752" s="147">
        <v>16485800.470000001</v>
      </c>
      <c r="W752" s="147">
        <v>26046418.059999999</v>
      </c>
      <c r="X752" s="147">
        <v>81309132.730000004</v>
      </c>
      <c r="Y752" s="147">
        <v>78790545.709999993</v>
      </c>
      <c r="Z752" s="147">
        <v>0</v>
      </c>
      <c r="AA752" s="147">
        <v>2000000</v>
      </c>
      <c r="AB752" s="148"/>
      <c r="AC752" s="149"/>
      <c r="AD752" s="149"/>
      <c r="AE752" s="149"/>
      <c r="AF752" s="149"/>
    </row>
    <row r="753" spans="1:32" ht="13.5" hidden="1" customHeight="1" outlineLevel="2" x14ac:dyDescent="0.15">
      <c r="A753" s="145">
        <v>692</v>
      </c>
      <c r="B753" s="146" t="s">
        <v>1681</v>
      </c>
      <c r="C753" s="146" t="s">
        <v>1682</v>
      </c>
      <c r="D753" s="146" t="s">
        <v>1683</v>
      </c>
      <c r="E753" s="146" t="s">
        <v>1702</v>
      </c>
      <c r="F753" s="146" t="s">
        <v>1703</v>
      </c>
      <c r="G753" s="147">
        <v>69575172.760000005</v>
      </c>
      <c r="H753" s="147">
        <v>27463564.620000001</v>
      </c>
      <c r="I753" s="147">
        <v>42111608.140000001</v>
      </c>
      <c r="J753" s="147"/>
      <c r="K753" s="147"/>
      <c r="L753" s="147"/>
      <c r="M753" s="147">
        <v>6000000</v>
      </c>
      <c r="N753" s="147">
        <v>36111608.140000001</v>
      </c>
      <c r="O753" s="147">
        <v>12232812.800000001</v>
      </c>
      <c r="P753" s="147">
        <v>4826870.0199999996</v>
      </c>
      <c r="Q753" s="147"/>
      <c r="R753" s="147"/>
      <c r="S753" s="147"/>
      <c r="T753" s="147">
        <v>7405942.7800000003</v>
      </c>
      <c r="U753" s="147">
        <v>44192269.990000002</v>
      </c>
      <c r="V753" s="147">
        <v>16813024.359999999</v>
      </c>
      <c r="W753" s="147">
        <v>27379245.629999999</v>
      </c>
      <c r="X753" s="147">
        <v>76896796.549999997</v>
      </c>
      <c r="Y753" s="147">
        <v>68215814.590000004</v>
      </c>
      <c r="Z753" s="147">
        <v>0</v>
      </c>
      <c r="AA753" s="147">
        <v>500000</v>
      </c>
      <c r="AB753" s="148"/>
      <c r="AC753" s="149"/>
      <c r="AD753" s="149"/>
      <c r="AE753" s="149"/>
      <c r="AF753" s="149"/>
    </row>
    <row r="754" spans="1:32" ht="13.5" hidden="1" customHeight="1" outlineLevel="2" x14ac:dyDescent="0.15">
      <c r="A754" s="145">
        <v>693</v>
      </c>
      <c r="B754" s="146" t="s">
        <v>1681</v>
      </c>
      <c r="C754" s="146" t="s">
        <v>1682</v>
      </c>
      <c r="D754" s="146" t="s">
        <v>1683</v>
      </c>
      <c r="E754" s="146" t="s">
        <v>1704</v>
      </c>
      <c r="F754" s="146" t="s">
        <v>1705</v>
      </c>
      <c r="G754" s="147">
        <v>83047003.140000001</v>
      </c>
      <c r="H754" s="147">
        <v>35329569.259999998</v>
      </c>
      <c r="I754" s="147">
        <v>47717433.880000003</v>
      </c>
      <c r="J754" s="147"/>
      <c r="K754" s="147"/>
      <c r="L754" s="147"/>
      <c r="M754" s="147">
        <v>7000000</v>
      </c>
      <c r="N754" s="147">
        <v>40717433.880000003</v>
      </c>
      <c r="O754" s="147">
        <v>14601450.529999999</v>
      </c>
      <c r="P754" s="147">
        <v>6210405.5800000001</v>
      </c>
      <c r="Q754" s="147"/>
      <c r="R754" s="147"/>
      <c r="S754" s="147"/>
      <c r="T754" s="147">
        <v>8391044.9499999993</v>
      </c>
      <c r="U754" s="147">
        <v>60428948.68</v>
      </c>
      <c r="V754" s="147">
        <v>24881475.16</v>
      </c>
      <c r="W754" s="147">
        <v>35547473.520000003</v>
      </c>
      <c r="X754" s="147">
        <v>91655952.349999994</v>
      </c>
      <c r="Y754" s="147">
        <v>82296245.950000003</v>
      </c>
      <c r="Z754" s="147">
        <v>0</v>
      </c>
      <c r="AA754" s="147">
        <v>6001899.9400000004</v>
      </c>
      <c r="AB754" s="148"/>
      <c r="AC754" s="149"/>
      <c r="AD754" s="149"/>
      <c r="AE754" s="149"/>
      <c r="AF754" s="149"/>
    </row>
    <row r="755" spans="1:32" ht="13.5" hidden="1" customHeight="1" outlineLevel="2" x14ac:dyDescent="0.15">
      <c r="A755" s="145">
        <v>694</v>
      </c>
      <c r="B755" s="146" t="s">
        <v>1681</v>
      </c>
      <c r="C755" s="146" t="s">
        <v>1682</v>
      </c>
      <c r="D755" s="146" t="s">
        <v>1683</v>
      </c>
      <c r="E755" s="146" t="s">
        <v>1706</v>
      </c>
      <c r="F755" s="146" t="s">
        <v>1707</v>
      </c>
      <c r="G755" s="147">
        <v>18256636.510000002</v>
      </c>
      <c r="H755" s="147">
        <v>10855127.619999999</v>
      </c>
      <c r="I755" s="147">
        <v>7401508.8899999997</v>
      </c>
      <c r="J755" s="147"/>
      <c r="K755" s="147"/>
      <c r="L755" s="147"/>
      <c r="M755" s="147">
        <v>700000</v>
      </c>
      <c r="N755" s="147">
        <v>6701508.8899999997</v>
      </c>
      <c r="O755" s="147">
        <v>3240157.7</v>
      </c>
      <c r="P755" s="147">
        <v>1927295.16</v>
      </c>
      <c r="Q755" s="147"/>
      <c r="R755" s="147"/>
      <c r="S755" s="147"/>
      <c r="T755" s="147">
        <v>1312862.54</v>
      </c>
      <c r="U755" s="147">
        <v>9857721.4299999997</v>
      </c>
      <c r="V755" s="147">
        <v>5112611.22</v>
      </c>
      <c r="W755" s="147">
        <v>4745110.21</v>
      </c>
      <c r="X755" s="147">
        <v>13459481.640000001</v>
      </c>
      <c r="Y755" s="147">
        <v>13459481.640000001</v>
      </c>
      <c r="Z755" s="147">
        <v>17000000</v>
      </c>
      <c r="AA755" s="147">
        <v>0</v>
      </c>
      <c r="AB755" s="148"/>
      <c r="AC755" s="149"/>
      <c r="AD755" s="149"/>
      <c r="AE755" s="149"/>
      <c r="AF755" s="149"/>
    </row>
    <row r="756" spans="1:32" ht="13.5" hidden="1" customHeight="1" outlineLevel="2" x14ac:dyDescent="0.15">
      <c r="A756" s="145">
        <v>695</v>
      </c>
      <c r="B756" s="146" t="s">
        <v>1681</v>
      </c>
      <c r="C756" s="146" t="s">
        <v>1682</v>
      </c>
      <c r="D756" s="146" t="s">
        <v>1683</v>
      </c>
      <c r="E756" s="146" t="s">
        <v>1708</v>
      </c>
      <c r="F756" s="146" t="s">
        <v>1709</v>
      </c>
      <c r="G756" s="147">
        <v>43771405.130000003</v>
      </c>
      <c r="H756" s="147">
        <v>16612391.58</v>
      </c>
      <c r="I756" s="147">
        <v>27159013.550000001</v>
      </c>
      <c r="J756" s="147"/>
      <c r="K756" s="147"/>
      <c r="L756" s="147"/>
      <c r="M756" s="147">
        <v>2900000</v>
      </c>
      <c r="N756" s="147">
        <v>24259013.550000001</v>
      </c>
      <c r="O756" s="147">
        <v>7695955.0899999999</v>
      </c>
      <c r="P756" s="147">
        <v>2919913.23</v>
      </c>
      <c r="Q756" s="147"/>
      <c r="R756" s="147"/>
      <c r="S756" s="147"/>
      <c r="T756" s="147">
        <v>4776041.8600000003</v>
      </c>
      <c r="U756" s="147">
        <v>12039765.5</v>
      </c>
      <c r="V756" s="147">
        <v>4401410.1900000004</v>
      </c>
      <c r="W756" s="147">
        <v>7638355.3099999996</v>
      </c>
      <c r="X756" s="147">
        <v>39573410.719999999</v>
      </c>
      <c r="Y756" s="147">
        <v>39005999.670000002</v>
      </c>
      <c r="Z756" s="147">
        <v>0</v>
      </c>
      <c r="AA756" s="147">
        <v>0</v>
      </c>
      <c r="AB756" s="148"/>
      <c r="AC756" s="149"/>
      <c r="AD756" s="149"/>
      <c r="AE756" s="149"/>
      <c r="AF756" s="149"/>
    </row>
    <row r="757" spans="1:32" ht="13.5" hidden="1" customHeight="1" outlineLevel="2" x14ac:dyDescent="0.15">
      <c r="A757" s="145">
        <v>696</v>
      </c>
      <c r="B757" s="146" t="s">
        <v>1681</v>
      </c>
      <c r="C757" s="146" t="s">
        <v>1682</v>
      </c>
      <c r="D757" s="146" t="s">
        <v>1683</v>
      </c>
      <c r="E757" s="146" t="s">
        <v>1710</v>
      </c>
      <c r="F757" s="146" t="s">
        <v>1711</v>
      </c>
      <c r="G757" s="147">
        <v>41443794.890000001</v>
      </c>
      <c r="H757" s="147">
        <v>14934798.449999999</v>
      </c>
      <c r="I757" s="147">
        <v>26508996.440000001</v>
      </c>
      <c r="J757" s="147"/>
      <c r="K757" s="147"/>
      <c r="L757" s="147"/>
      <c r="M757" s="147">
        <v>3500000</v>
      </c>
      <c r="N757" s="147">
        <v>23008996.440000001</v>
      </c>
      <c r="O757" s="147">
        <v>7286711.1100000003</v>
      </c>
      <c r="P757" s="147">
        <v>2625210.5</v>
      </c>
      <c r="Q757" s="147"/>
      <c r="R757" s="147"/>
      <c r="S757" s="147"/>
      <c r="T757" s="147">
        <v>4661500.6100000003</v>
      </c>
      <c r="U757" s="147">
        <v>18472555.239999998</v>
      </c>
      <c r="V757" s="147">
        <v>6524491.0499999998</v>
      </c>
      <c r="W757" s="147">
        <v>11948064.189999999</v>
      </c>
      <c r="X757" s="147">
        <v>43118561.240000002</v>
      </c>
      <c r="Y757" s="147">
        <v>41450105.890000001</v>
      </c>
      <c r="Z757" s="147">
        <v>2000000</v>
      </c>
      <c r="AA757" s="147">
        <v>0</v>
      </c>
      <c r="AB757" s="148"/>
      <c r="AC757" s="149"/>
      <c r="AD757" s="149"/>
      <c r="AE757" s="149"/>
      <c r="AF757" s="149"/>
    </row>
    <row r="758" spans="1:32" ht="13.5" hidden="1" customHeight="1" outlineLevel="2" x14ac:dyDescent="0.15">
      <c r="A758" s="145">
        <v>697</v>
      </c>
      <c r="B758" s="146" t="s">
        <v>1681</v>
      </c>
      <c r="C758" s="146" t="s">
        <v>1682</v>
      </c>
      <c r="D758" s="146" t="s">
        <v>1683</v>
      </c>
      <c r="E758" s="146" t="s">
        <v>1712</v>
      </c>
      <c r="F758" s="146" t="s">
        <v>1713</v>
      </c>
      <c r="G758" s="147">
        <v>53098663.32</v>
      </c>
      <c r="H758" s="147">
        <v>17998913.41</v>
      </c>
      <c r="I758" s="147">
        <v>35099749.909999996</v>
      </c>
      <c r="J758" s="147"/>
      <c r="K758" s="147"/>
      <c r="L758" s="147"/>
      <c r="M758" s="147">
        <v>3300000</v>
      </c>
      <c r="N758" s="147">
        <v>31799749.91</v>
      </c>
      <c r="O758" s="147">
        <v>9335887.8300000001</v>
      </c>
      <c r="P758" s="147">
        <v>3164611.58</v>
      </c>
      <c r="Q758" s="147"/>
      <c r="R758" s="147"/>
      <c r="S758" s="147"/>
      <c r="T758" s="147">
        <v>6171276.25</v>
      </c>
      <c r="U758" s="147">
        <v>25512002.489999998</v>
      </c>
      <c r="V758" s="147">
        <v>8439951.0099999998</v>
      </c>
      <c r="W758" s="147">
        <v>17072051.48</v>
      </c>
      <c r="X758" s="147">
        <v>58343077.640000001</v>
      </c>
      <c r="Y758" s="147">
        <v>55977362.409999996</v>
      </c>
      <c r="Z758" s="147">
        <v>0</v>
      </c>
      <c r="AA758" s="147">
        <v>0</v>
      </c>
      <c r="AB758" s="148"/>
      <c r="AC758" s="149"/>
      <c r="AD758" s="149"/>
      <c r="AE758" s="149"/>
      <c r="AF758" s="149"/>
    </row>
    <row r="759" spans="1:32" ht="13.5" hidden="1" customHeight="1" outlineLevel="2" x14ac:dyDescent="0.15">
      <c r="A759" s="145">
        <v>698</v>
      </c>
      <c r="B759" s="146" t="s">
        <v>1681</v>
      </c>
      <c r="C759" s="146" t="s">
        <v>1682</v>
      </c>
      <c r="D759" s="146" t="s">
        <v>1683</v>
      </c>
      <c r="E759" s="146" t="s">
        <v>1714</v>
      </c>
      <c r="F759" s="146" t="s">
        <v>1715</v>
      </c>
      <c r="G759" s="147">
        <v>48770327.810000002</v>
      </c>
      <c r="H759" s="147">
        <v>17156055.469999999</v>
      </c>
      <c r="I759" s="147">
        <v>31614272.34</v>
      </c>
      <c r="J759" s="147"/>
      <c r="K759" s="147"/>
      <c r="L759" s="147"/>
      <c r="M759" s="147">
        <v>3300000</v>
      </c>
      <c r="N759" s="147">
        <v>28314272.34</v>
      </c>
      <c r="O759" s="147">
        <v>8574873.3000000007</v>
      </c>
      <c r="P759" s="147">
        <v>3015815.32</v>
      </c>
      <c r="Q759" s="147"/>
      <c r="R759" s="147"/>
      <c r="S759" s="147"/>
      <c r="T759" s="147">
        <v>5559057.9800000004</v>
      </c>
      <c r="U759" s="147">
        <v>17633578.100000001</v>
      </c>
      <c r="V759" s="147">
        <v>6052610.21</v>
      </c>
      <c r="W759" s="147">
        <v>11580967.890000001</v>
      </c>
      <c r="X759" s="147">
        <v>48754298.210000001</v>
      </c>
      <c r="Y759" s="147">
        <v>42641330.579999998</v>
      </c>
      <c r="Z759" s="147">
        <v>1000000</v>
      </c>
      <c r="AA759" s="147">
        <v>500000</v>
      </c>
      <c r="AB759" s="148"/>
      <c r="AC759" s="149"/>
      <c r="AD759" s="149"/>
      <c r="AE759" s="149"/>
      <c r="AF759" s="149"/>
    </row>
    <row r="760" spans="1:32" ht="13.5" hidden="1" customHeight="1" outlineLevel="2" x14ac:dyDescent="0.15">
      <c r="A760" s="145">
        <v>699</v>
      </c>
      <c r="B760" s="146" t="s">
        <v>1681</v>
      </c>
      <c r="C760" s="146" t="s">
        <v>1682</v>
      </c>
      <c r="D760" s="146" t="s">
        <v>1683</v>
      </c>
      <c r="E760" s="146" t="s">
        <v>1716</v>
      </c>
      <c r="F760" s="146" t="s">
        <v>1717</v>
      </c>
      <c r="G760" s="147">
        <v>48092383.079999998</v>
      </c>
      <c r="H760" s="147">
        <v>14254578.800000001</v>
      </c>
      <c r="I760" s="147">
        <v>33837804.280000001</v>
      </c>
      <c r="J760" s="147"/>
      <c r="K760" s="147"/>
      <c r="L760" s="147"/>
      <c r="M760" s="147">
        <v>4200000</v>
      </c>
      <c r="N760" s="147">
        <v>29637804.280000001</v>
      </c>
      <c r="O760" s="147">
        <v>8455676.0199999996</v>
      </c>
      <c r="P760" s="147">
        <v>2505671.13</v>
      </c>
      <c r="Q760" s="147"/>
      <c r="R760" s="147"/>
      <c r="S760" s="147"/>
      <c r="T760" s="147">
        <v>5950004.8899999997</v>
      </c>
      <c r="U760" s="147">
        <v>15205751.310000001</v>
      </c>
      <c r="V760" s="147">
        <v>4420402.07</v>
      </c>
      <c r="W760" s="147">
        <v>10785349.24</v>
      </c>
      <c r="X760" s="147">
        <v>50573158.409999996</v>
      </c>
      <c r="Y760" s="147">
        <v>47493343.890000001</v>
      </c>
      <c r="Z760" s="147">
        <v>0</v>
      </c>
      <c r="AA760" s="147">
        <v>0</v>
      </c>
      <c r="AB760" s="148"/>
      <c r="AC760" s="149"/>
      <c r="AD760" s="149"/>
      <c r="AE760" s="149"/>
      <c r="AF760" s="149"/>
    </row>
    <row r="761" spans="1:32" ht="13.5" hidden="1" customHeight="1" outlineLevel="2" x14ac:dyDescent="0.15">
      <c r="A761" s="145">
        <v>700</v>
      </c>
      <c r="B761" s="146" t="s">
        <v>1681</v>
      </c>
      <c r="C761" s="146" t="s">
        <v>1682</v>
      </c>
      <c r="D761" s="146" t="s">
        <v>1683</v>
      </c>
      <c r="E761" s="146" t="s">
        <v>1718</v>
      </c>
      <c r="F761" s="146" t="s">
        <v>1719</v>
      </c>
      <c r="G761" s="147">
        <v>55495469.460000001</v>
      </c>
      <c r="H761" s="147">
        <v>19084424.600000001</v>
      </c>
      <c r="I761" s="147">
        <v>36411044.859999999</v>
      </c>
      <c r="J761" s="147"/>
      <c r="K761" s="147"/>
      <c r="L761" s="147"/>
      <c r="M761" s="147">
        <v>3150000</v>
      </c>
      <c r="N761" s="147">
        <v>33261044.859999999</v>
      </c>
      <c r="O761" s="147">
        <v>9757297.9399999995</v>
      </c>
      <c r="P761" s="147">
        <v>3354684.01</v>
      </c>
      <c r="Q761" s="147"/>
      <c r="R761" s="147"/>
      <c r="S761" s="147"/>
      <c r="T761" s="147">
        <v>6402613.9299999997</v>
      </c>
      <c r="U761" s="147">
        <v>15359155.859999999</v>
      </c>
      <c r="V761" s="147">
        <v>5171459.3899999997</v>
      </c>
      <c r="W761" s="147">
        <v>10187696.470000001</v>
      </c>
      <c r="X761" s="147">
        <v>53001355.259999998</v>
      </c>
      <c r="Y761" s="147">
        <v>49149210.640000001</v>
      </c>
      <c r="Z761" s="147">
        <v>0</v>
      </c>
      <c r="AA761" s="147">
        <v>0</v>
      </c>
      <c r="AB761" s="148"/>
      <c r="AC761" s="149"/>
      <c r="AD761" s="149"/>
      <c r="AE761" s="149"/>
      <c r="AF761" s="149"/>
    </row>
    <row r="762" spans="1:32" ht="13.5" hidden="1" customHeight="1" outlineLevel="2" x14ac:dyDescent="0.15">
      <c r="A762" s="145">
        <v>701</v>
      </c>
      <c r="B762" s="146" t="s">
        <v>1681</v>
      </c>
      <c r="C762" s="146" t="s">
        <v>1682</v>
      </c>
      <c r="D762" s="146" t="s">
        <v>1683</v>
      </c>
      <c r="E762" s="146" t="s">
        <v>1720</v>
      </c>
      <c r="F762" s="146" t="s">
        <v>1721</v>
      </c>
      <c r="G762" s="147">
        <v>20240942.079999998</v>
      </c>
      <c r="H762" s="147">
        <v>7138862.04</v>
      </c>
      <c r="I762" s="147">
        <v>13102080.039999999</v>
      </c>
      <c r="J762" s="147"/>
      <c r="K762" s="147"/>
      <c r="L762" s="147"/>
      <c r="M762" s="147">
        <v>1050000</v>
      </c>
      <c r="N762" s="147">
        <v>12052080.039999999</v>
      </c>
      <c r="O762" s="147">
        <v>3558793.25</v>
      </c>
      <c r="P762" s="147">
        <v>1255810.46</v>
      </c>
      <c r="Q762" s="147"/>
      <c r="R762" s="147"/>
      <c r="S762" s="147"/>
      <c r="T762" s="147">
        <v>2302982.79</v>
      </c>
      <c r="U762" s="147">
        <v>14952585.470000001</v>
      </c>
      <c r="V762" s="147">
        <v>5166995.5</v>
      </c>
      <c r="W762" s="147">
        <v>9785589.9700000007</v>
      </c>
      <c r="X762" s="147">
        <v>25190652.800000001</v>
      </c>
      <c r="Y762" s="147">
        <v>22201660.300000001</v>
      </c>
      <c r="Z762" s="147">
        <v>6000000</v>
      </c>
      <c r="AA762" s="147">
        <v>0</v>
      </c>
      <c r="AB762" s="148"/>
      <c r="AC762" s="149"/>
      <c r="AD762" s="149"/>
      <c r="AE762" s="149"/>
      <c r="AF762" s="149"/>
    </row>
    <row r="763" spans="1:32" ht="13.5" hidden="1" customHeight="1" outlineLevel="2" x14ac:dyDescent="0.15">
      <c r="A763" s="145">
        <v>702</v>
      </c>
      <c r="B763" s="146" t="s">
        <v>1681</v>
      </c>
      <c r="C763" s="146" t="s">
        <v>1682</v>
      </c>
      <c r="D763" s="146" t="s">
        <v>1683</v>
      </c>
      <c r="E763" s="146" t="s">
        <v>1722</v>
      </c>
      <c r="F763" s="146" t="s">
        <v>1723</v>
      </c>
      <c r="G763" s="147">
        <v>39754013.270000003</v>
      </c>
      <c r="H763" s="147">
        <v>13119285.84</v>
      </c>
      <c r="I763" s="147">
        <v>26634727.43</v>
      </c>
      <c r="J763" s="147"/>
      <c r="K763" s="147"/>
      <c r="L763" s="147"/>
      <c r="M763" s="147">
        <v>2850000</v>
      </c>
      <c r="N763" s="147">
        <v>23784727.43</v>
      </c>
      <c r="O763" s="147">
        <v>6989611.1299999999</v>
      </c>
      <c r="P763" s="147">
        <v>2306621.09</v>
      </c>
      <c r="Q763" s="147"/>
      <c r="R763" s="147"/>
      <c r="S763" s="147"/>
      <c r="T763" s="147">
        <v>4682990.04</v>
      </c>
      <c r="U763" s="147">
        <v>14567769.85</v>
      </c>
      <c r="V763" s="147">
        <v>4754505.07</v>
      </c>
      <c r="W763" s="147">
        <v>9813264.7799999993</v>
      </c>
      <c r="X763" s="147">
        <v>41130982.25</v>
      </c>
      <c r="Y763" s="147">
        <v>40935237.210000001</v>
      </c>
      <c r="Z763" s="147">
        <v>2000000</v>
      </c>
      <c r="AA763" s="147">
        <v>0</v>
      </c>
      <c r="AB763" s="148"/>
      <c r="AC763" s="149"/>
      <c r="AD763" s="149"/>
      <c r="AE763" s="149"/>
      <c r="AF763" s="149"/>
    </row>
    <row r="764" spans="1:32" ht="13.5" hidden="1" customHeight="1" outlineLevel="2" x14ac:dyDescent="0.15">
      <c r="A764" s="145">
        <v>703</v>
      </c>
      <c r="B764" s="146" t="s">
        <v>1681</v>
      </c>
      <c r="C764" s="146" t="s">
        <v>1682</v>
      </c>
      <c r="D764" s="146" t="s">
        <v>1683</v>
      </c>
      <c r="E764" s="146" t="s">
        <v>1724</v>
      </c>
      <c r="F764" s="146" t="s">
        <v>1725</v>
      </c>
      <c r="G764" s="147">
        <v>36889477.810000002</v>
      </c>
      <c r="H764" s="147">
        <v>10364419.16</v>
      </c>
      <c r="I764" s="147">
        <v>26525058.649999999</v>
      </c>
      <c r="J764" s="147"/>
      <c r="K764" s="147"/>
      <c r="L764" s="147"/>
      <c r="M764" s="147">
        <v>2800000</v>
      </c>
      <c r="N764" s="147">
        <v>23725058.649999999</v>
      </c>
      <c r="O764" s="147">
        <v>6485964.1600000001</v>
      </c>
      <c r="P764" s="147">
        <v>1822298.03</v>
      </c>
      <c r="Q764" s="147"/>
      <c r="R764" s="147"/>
      <c r="S764" s="147"/>
      <c r="T764" s="147">
        <v>4663666.13</v>
      </c>
      <c r="U764" s="147">
        <v>13455281.84</v>
      </c>
      <c r="V764" s="147">
        <v>3673143.81</v>
      </c>
      <c r="W764" s="147">
        <v>9782138.0299999993</v>
      </c>
      <c r="X764" s="147">
        <v>40970862.810000002</v>
      </c>
      <c r="Y764" s="147">
        <v>40135283.859999999</v>
      </c>
      <c r="Z764" s="147">
        <v>1000000</v>
      </c>
      <c r="AA764" s="147">
        <v>0</v>
      </c>
      <c r="AB764" s="148"/>
      <c r="AC764" s="149"/>
      <c r="AD764" s="149"/>
      <c r="AE764" s="149"/>
      <c r="AF764" s="149"/>
    </row>
    <row r="765" spans="1:32" ht="13.5" hidden="1" customHeight="1" outlineLevel="2" x14ac:dyDescent="0.15">
      <c r="A765" s="145">
        <v>704</v>
      </c>
      <c r="B765" s="146" t="s">
        <v>1681</v>
      </c>
      <c r="C765" s="146" t="s">
        <v>1682</v>
      </c>
      <c r="D765" s="146" t="s">
        <v>1683</v>
      </c>
      <c r="E765" s="146" t="s">
        <v>1726</v>
      </c>
      <c r="F765" s="146" t="s">
        <v>1727</v>
      </c>
      <c r="G765" s="147">
        <v>25625259.710000001</v>
      </c>
      <c r="H765" s="147">
        <v>8832387.0399999991</v>
      </c>
      <c r="I765" s="147">
        <v>16792872.670000002</v>
      </c>
      <c r="J765" s="147"/>
      <c r="K765" s="147"/>
      <c r="L765" s="147"/>
      <c r="M765" s="147">
        <v>2300000</v>
      </c>
      <c r="N765" s="147">
        <v>14492872.67</v>
      </c>
      <c r="O765" s="147">
        <v>4505472.18</v>
      </c>
      <c r="P765" s="147">
        <v>1552387.02</v>
      </c>
      <c r="Q765" s="147"/>
      <c r="R765" s="147"/>
      <c r="S765" s="147"/>
      <c r="T765" s="147">
        <v>2953085.16</v>
      </c>
      <c r="U765" s="147">
        <v>15113799.35</v>
      </c>
      <c r="V765" s="147">
        <v>5061862.9400000004</v>
      </c>
      <c r="W765" s="147">
        <v>10051936.41</v>
      </c>
      <c r="X765" s="147">
        <v>29797894.239999998</v>
      </c>
      <c r="Y765" s="147">
        <v>28208136.289999999</v>
      </c>
      <c r="Z765" s="147">
        <v>4000000</v>
      </c>
      <c r="AA765" s="147">
        <v>0</v>
      </c>
      <c r="AB765" s="148"/>
      <c r="AC765" s="149"/>
      <c r="AD765" s="149"/>
      <c r="AE765" s="149"/>
      <c r="AF765" s="149"/>
    </row>
    <row r="766" spans="1:32" ht="13.5" hidden="1" customHeight="1" outlineLevel="2" x14ac:dyDescent="0.15">
      <c r="A766" s="145">
        <v>705</v>
      </c>
      <c r="B766" s="146" t="s">
        <v>1681</v>
      </c>
      <c r="C766" s="146" t="s">
        <v>1682</v>
      </c>
      <c r="D766" s="146" t="s">
        <v>1683</v>
      </c>
      <c r="E766" s="146" t="s">
        <v>1728</v>
      </c>
      <c r="F766" s="146" t="s">
        <v>1729</v>
      </c>
      <c r="G766" s="147">
        <v>22285637.399999999</v>
      </c>
      <c r="H766" s="147">
        <v>7011770.6200000001</v>
      </c>
      <c r="I766" s="147">
        <v>15273866.779999999</v>
      </c>
      <c r="J766" s="147"/>
      <c r="K766" s="147"/>
      <c r="L766" s="147"/>
      <c r="M766" s="147">
        <v>1750000</v>
      </c>
      <c r="N766" s="147">
        <v>13523866.779999999</v>
      </c>
      <c r="O766" s="147">
        <v>3918294.7</v>
      </c>
      <c r="P766" s="147">
        <v>1233070.1100000001</v>
      </c>
      <c r="Q766" s="147"/>
      <c r="R766" s="147"/>
      <c r="S766" s="147"/>
      <c r="T766" s="147">
        <v>2685224.59</v>
      </c>
      <c r="U766" s="147">
        <v>9136687.75</v>
      </c>
      <c r="V766" s="147">
        <v>2833956.27</v>
      </c>
      <c r="W766" s="147">
        <v>6302731.4800000004</v>
      </c>
      <c r="X766" s="147">
        <v>24261822.850000001</v>
      </c>
      <c r="Y766" s="147">
        <v>24091525.120000001</v>
      </c>
      <c r="Z766" s="147">
        <v>3000000</v>
      </c>
      <c r="AA766" s="147">
        <v>0</v>
      </c>
      <c r="AB766" s="148"/>
      <c r="AC766" s="149"/>
      <c r="AD766" s="149"/>
      <c r="AE766" s="149"/>
      <c r="AF766" s="149"/>
    </row>
    <row r="767" spans="1:32" ht="13.5" hidden="1" customHeight="1" outlineLevel="1" x14ac:dyDescent="0.15">
      <c r="A767" s="151"/>
      <c r="B767" s="152"/>
      <c r="C767" s="153"/>
      <c r="D767" s="154" t="s">
        <v>1730</v>
      </c>
      <c r="E767" s="152"/>
      <c r="F767" s="152"/>
      <c r="G767" s="155">
        <v>1286415952.3499999</v>
      </c>
      <c r="H767" s="155">
        <v>476791681.05000001</v>
      </c>
      <c r="I767" s="155">
        <v>809624271.29999983</v>
      </c>
      <c r="J767" s="155"/>
      <c r="K767" s="155"/>
      <c r="L767" s="155"/>
      <c r="M767" s="155">
        <v>100000000</v>
      </c>
      <c r="N767" s="155">
        <v>709624271.29999983</v>
      </c>
      <c r="O767" s="155">
        <v>226229556.13</v>
      </c>
      <c r="P767" s="155">
        <v>83865170.48999998</v>
      </c>
      <c r="Q767" s="155"/>
      <c r="R767" s="155"/>
      <c r="S767" s="155"/>
      <c r="T767" s="155">
        <v>142364385.64000002</v>
      </c>
      <c r="U767" s="155">
        <v>1180909559.5099995</v>
      </c>
      <c r="V767" s="155">
        <v>434211579.45999998</v>
      </c>
      <c r="W767" s="155">
        <v>746697980.04999995</v>
      </c>
      <c r="X767" s="155">
        <v>1698686636.99</v>
      </c>
      <c r="Y767" s="155">
        <v>1573125237.9400003</v>
      </c>
      <c r="Z767" s="155">
        <v>41635870</v>
      </c>
      <c r="AA767" s="155">
        <v>20001899.940000001</v>
      </c>
      <c r="AB767" s="148"/>
      <c r="AC767" s="149"/>
      <c r="AD767" s="149"/>
      <c r="AE767" s="149"/>
      <c r="AF767" s="149"/>
    </row>
    <row r="768" spans="1:32" ht="13.5" hidden="1" customHeight="1" outlineLevel="2" x14ac:dyDescent="0.15">
      <c r="A768" s="156">
        <v>706</v>
      </c>
      <c r="B768" s="157" t="s">
        <v>1681</v>
      </c>
      <c r="C768" s="146" t="s">
        <v>1731</v>
      </c>
      <c r="D768" s="157" t="s">
        <v>1732</v>
      </c>
      <c r="E768" s="157" t="s">
        <v>1733</v>
      </c>
      <c r="F768" s="157" t="s">
        <v>1734</v>
      </c>
      <c r="G768" s="147">
        <v>0</v>
      </c>
      <c r="H768" s="147">
        <v>0</v>
      </c>
      <c r="I768" s="147">
        <v>0</v>
      </c>
      <c r="J768" s="147"/>
      <c r="K768" s="147"/>
      <c r="L768" s="147"/>
      <c r="M768" s="147">
        <v>0</v>
      </c>
      <c r="N768" s="147">
        <v>0</v>
      </c>
      <c r="O768" s="147">
        <v>0</v>
      </c>
      <c r="P768" s="147">
        <v>0</v>
      </c>
      <c r="Q768" s="147"/>
      <c r="R768" s="147"/>
      <c r="S768" s="147"/>
      <c r="T768" s="147">
        <v>0</v>
      </c>
      <c r="U768" s="147">
        <v>1076965117.6800001</v>
      </c>
      <c r="V768" s="147">
        <v>565612483.33000004</v>
      </c>
      <c r="W768" s="147">
        <v>511352634.35000002</v>
      </c>
      <c r="X768" s="147">
        <v>511352634.35000002</v>
      </c>
      <c r="Y768" s="147">
        <v>511352634.35000002</v>
      </c>
      <c r="Z768" s="147">
        <v>0</v>
      </c>
      <c r="AA768" s="147">
        <v>0</v>
      </c>
      <c r="AB768" s="148"/>
      <c r="AC768" s="149"/>
      <c r="AD768" s="149"/>
      <c r="AE768" s="149"/>
      <c r="AF768" s="149"/>
    </row>
    <row r="769" spans="1:32" ht="13.5" hidden="1" customHeight="1" outlineLevel="2" x14ac:dyDescent="0.15">
      <c r="A769" s="145">
        <v>707</v>
      </c>
      <c r="B769" s="146" t="s">
        <v>1681</v>
      </c>
      <c r="C769" s="146" t="s">
        <v>1731</v>
      </c>
      <c r="D769" s="146" t="s">
        <v>1732</v>
      </c>
      <c r="E769" s="146" t="s">
        <v>1735</v>
      </c>
      <c r="F769" s="146" t="s">
        <v>1736</v>
      </c>
      <c r="G769" s="147">
        <v>63620267.649999999</v>
      </c>
      <c r="H769" s="147">
        <v>12703890.92</v>
      </c>
      <c r="I769" s="147">
        <v>50916376.729999997</v>
      </c>
      <c r="J769" s="147"/>
      <c r="K769" s="147"/>
      <c r="L769" s="147"/>
      <c r="M769" s="147">
        <v>6000000</v>
      </c>
      <c r="N769" s="147">
        <v>44916376.729999997</v>
      </c>
      <c r="O769" s="147">
        <v>11710370.619999999</v>
      </c>
      <c r="P769" s="147">
        <v>2339200.75</v>
      </c>
      <c r="Q769" s="147"/>
      <c r="R769" s="147"/>
      <c r="S769" s="147"/>
      <c r="T769" s="147">
        <v>9371169.8699999992</v>
      </c>
      <c r="U769" s="147">
        <v>0</v>
      </c>
      <c r="V769" s="147">
        <v>0</v>
      </c>
      <c r="W769" s="147">
        <v>0</v>
      </c>
      <c r="X769" s="147">
        <v>60287546.600000001</v>
      </c>
      <c r="Y769" s="147">
        <v>44374876.189999998</v>
      </c>
      <c r="Z769" s="147">
        <v>0</v>
      </c>
      <c r="AA769" s="147">
        <v>2758094.54</v>
      </c>
      <c r="AB769" s="148"/>
      <c r="AC769" s="149"/>
      <c r="AD769" s="149"/>
      <c r="AE769" s="149"/>
      <c r="AF769" s="149"/>
    </row>
    <row r="770" spans="1:32" ht="13.5" hidden="1" customHeight="1" outlineLevel="2" x14ac:dyDescent="0.15">
      <c r="A770" s="145">
        <v>708</v>
      </c>
      <c r="B770" s="146" t="s">
        <v>1681</v>
      </c>
      <c r="C770" s="146" t="s">
        <v>1731</v>
      </c>
      <c r="D770" s="146" t="s">
        <v>1732</v>
      </c>
      <c r="E770" s="146" t="s">
        <v>1737</v>
      </c>
      <c r="F770" s="146" t="s">
        <v>1738</v>
      </c>
      <c r="G770" s="147">
        <v>63306219.590000004</v>
      </c>
      <c r="H770" s="147">
        <v>22298596.350000001</v>
      </c>
      <c r="I770" s="147">
        <v>41007623.240000002</v>
      </c>
      <c r="J770" s="147"/>
      <c r="K770" s="147"/>
      <c r="L770" s="147"/>
      <c r="M770" s="147">
        <v>3488818.22</v>
      </c>
      <c r="N770" s="147">
        <v>37518805.020000003</v>
      </c>
      <c r="O770" s="147">
        <v>11649110</v>
      </c>
      <c r="P770" s="147">
        <v>4102372.14</v>
      </c>
      <c r="Q770" s="147"/>
      <c r="R770" s="147"/>
      <c r="S770" s="147"/>
      <c r="T770" s="147">
        <v>7546737.8600000003</v>
      </c>
      <c r="U770" s="147">
        <v>21660743.890000001</v>
      </c>
      <c r="V770" s="147">
        <v>7502933.5099999998</v>
      </c>
      <c r="W770" s="147">
        <v>14157810.380000001</v>
      </c>
      <c r="X770" s="147">
        <v>62712171.479999997</v>
      </c>
      <c r="Y770" s="147">
        <v>62712171.479999997</v>
      </c>
      <c r="Z770" s="147">
        <v>0</v>
      </c>
      <c r="AA770" s="147">
        <v>1034260.07</v>
      </c>
      <c r="AB770" s="148"/>
      <c r="AC770" s="149"/>
      <c r="AD770" s="149"/>
      <c r="AE770" s="149"/>
      <c r="AF770" s="149"/>
    </row>
    <row r="771" spans="1:32" ht="13.5" hidden="1" customHeight="1" outlineLevel="2" x14ac:dyDescent="0.15">
      <c r="A771" s="145">
        <v>709</v>
      </c>
      <c r="B771" s="146" t="s">
        <v>1681</v>
      </c>
      <c r="C771" s="146" t="s">
        <v>1731</v>
      </c>
      <c r="D771" s="146" t="s">
        <v>1732</v>
      </c>
      <c r="E771" s="146" t="s">
        <v>1739</v>
      </c>
      <c r="F771" s="146" t="s">
        <v>1740</v>
      </c>
      <c r="G771" s="147">
        <v>39318744.890000001</v>
      </c>
      <c r="H771" s="147">
        <v>11560520.640000001</v>
      </c>
      <c r="I771" s="147">
        <v>27758224.25</v>
      </c>
      <c r="J771" s="147"/>
      <c r="K771" s="147"/>
      <c r="L771" s="147"/>
      <c r="M771" s="147">
        <v>1946001.83</v>
      </c>
      <c r="N771" s="147">
        <v>25812222.420000002</v>
      </c>
      <c r="O771" s="147">
        <v>7237270.3200000003</v>
      </c>
      <c r="P771" s="147">
        <v>2128016.9</v>
      </c>
      <c r="Q771" s="147"/>
      <c r="R771" s="147"/>
      <c r="S771" s="147"/>
      <c r="T771" s="147">
        <v>5109253.42</v>
      </c>
      <c r="U771" s="147">
        <v>20650601.530000001</v>
      </c>
      <c r="V771" s="147">
        <v>5978901.46</v>
      </c>
      <c r="W771" s="147">
        <v>14671700.07</v>
      </c>
      <c r="X771" s="147">
        <v>47539177.740000002</v>
      </c>
      <c r="Y771" s="147">
        <v>37424739.909999996</v>
      </c>
      <c r="Z771" s="147">
        <v>0</v>
      </c>
      <c r="AA771" s="147">
        <v>530665.69999999995</v>
      </c>
      <c r="AB771" s="148"/>
      <c r="AC771" s="149"/>
      <c r="AD771" s="149"/>
      <c r="AE771" s="149"/>
      <c r="AF771" s="149"/>
    </row>
    <row r="772" spans="1:32" ht="13.5" hidden="1" customHeight="1" outlineLevel="2" x14ac:dyDescent="0.15">
      <c r="A772" s="145">
        <v>710</v>
      </c>
      <c r="B772" s="146" t="s">
        <v>1681</v>
      </c>
      <c r="C772" s="146" t="s">
        <v>1731</v>
      </c>
      <c r="D772" s="146" t="s">
        <v>1732</v>
      </c>
      <c r="E772" s="146" t="s">
        <v>1741</v>
      </c>
      <c r="F772" s="146" t="s">
        <v>1742</v>
      </c>
      <c r="G772" s="147">
        <v>81199352.640000001</v>
      </c>
      <c r="H772" s="147">
        <v>33432758.609999999</v>
      </c>
      <c r="I772" s="147">
        <v>47766594.030000001</v>
      </c>
      <c r="J772" s="147"/>
      <c r="K772" s="147"/>
      <c r="L772" s="147"/>
      <c r="M772" s="147">
        <v>7242525.9299999997</v>
      </c>
      <c r="N772" s="147">
        <v>40524068.100000001</v>
      </c>
      <c r="O772" s="147">
        <v>14946094.210000001</v>
      </c>
      <c r="P772" s="147">
        <v>6150905.3600000003</v>
      </c>
      <c r="Q772" s="147"/>
      <c r="R772" s="147"/>
      <c r="S772" s="147"/>
      <c r="T772" s="147">
        <v>8795188.8499999996</v>
      </c>
      <c r="U772" s="147">
        <v>50857899.240000002</v>
      </c>
      <c r="V772" s="147">
        <v>20601320.030000001</v>
      </c>
      <c r="W772" s="147">
        <v>30256579.210000001</v>
      </c>
      <c r="X772" s="147">
        <v>86818362.090000004</v>
      </c>
      <c r="Y772" s="147">
        <v>76361886.680000007</v>
      </c>
      <c r="Z772" s="147">
        <v>5500000</v>
      </c>
      <c r="AA772" s="147">
        <v>1951842.72</v>
      </c>
      <c r="AB772" s="148"/>
      <c r="AC772" s="149"/>
      <c r="AD772" s="149"/>
      <c r="AE772" s="149"/>
      <c r="AF772" s="149"/>
    </row>
    <row r="773" spans="1:32" ht="13.5" hidden="1" customHeight="1" outlineLevel="2" x14ac:dyDescent="0.15">
      <c r="A773" s="145">
        <v>711</v>
      </c>
      <c r="B773" s="146" t="s">
        <v>1681</v>
      </c>
      <c r="C773" s="146" t="s">
        <v>1731</v>
      </c>
      <c r="D773" s="146" t="s">
        <v>1732</v>
      </c>
      <c r="E773" s="146" t="s">
        <v>1743</v>
      </c>
      <c r="F773" s="146" t="s">
        <v>1744</v>
      </c>
      <c r="G773" s="147">
        <v>68373461.030000001</v>
      </c>
      <c r="H773" s="147">
        <v>25204762.219999999</v>
      </c>
      <c r="I773" s="147">
        <v>43168698.810000002</v>
      </c>
      <c r="J773" s="147"/>
      <c r="K773" s="147"/>
      <c r="L773" s="147"/>
      <c r="M773" s="147">
        <v>6015829.1399999997</v>
      </c>
      <c r="N773" s="147">
        <v>37152869.670000002</v>
      </c>
      <c r="O773" s="147">
        <v>12585275.09</v>
      </c>
      <c r="P773" s="147">
        <v>4639541.96</v>
      </c>
      <c r="Q773" s="147"/>
      <c r="R773" s="147"/>
      <c r="S773" s="147"/>
      <c r="T773" s="147">
        <v>7945733.1299999999</v>
      </c>
      <c r="U773" s="147">
        <v>15224808.32</v>
      </c>
      <c r="V773" s="147">
        <v>5491125.8200000003</v>
      </c>
      <c r="W773" s="147">
        <v>9733682.5</v>
      </c>
      <c r="X773" s="147">
        <v>60848114.439999998</v>
      </c>
      <c r="Y773" s="147">
        <v>57844926.340000004</v>
      </c>
      <c r="Z773" s="147">
        <v>2500000</v>
      </c>
      <c r="AA773" s="147">
        <v>1322366.68</v>
      </c>
      <c r="AB773" s="148"/>
      <c r="AC773" s="149"/>
      <c r="AD773" s="149"/>
      <c r="AE773" s="149"/>
      <c r="AF773" s="149"/>
    </row>
    <row r="774" spans="1:32" ht="13.5" hidden="1" customHeight="1" outlineLevel="2" x14ac:dyDescent="0.15">
      <c r="A774" s="145">
        <v>712</v>
      </c>
      <c r="B774" s="146" t="s">
        <v>1681</v>
      </c>
      <c r="C774" s="146" t="s">
        <v>1731</v>
      </c>
      <c r="D774" s="146" t="s">
        <v>1732</v>
      </c>
      <c r="E774" s="146" t="s">
        <v>1745</v>
      </c>
      <c r="F774" s="146" t="s">
        <v>1746</v>
      </c>
      <c r="G774" s="147">
        <v>54793634.439999998</v>
      </c>
      <c r="H774" s="147">
        <v>18043543.449999999</v>
      </c>
      <c r="I774" s="147">
        <v>36750090.990000002</v>
      </c>
      <c r="J774" s="147"/>
      <c r="K774" s="147"/>
      <c r="L774" s="147"/>
      <c r="M774" s="147">
        <v>3309471.76</v>
      </c>
      <c r="N774" s="147">
        <v>33440619.23</v>
      </c>
      <c r="O774" s="147">
        <v>10085681.66</v>
      </c>
      <c r="P774" s="147">
        <v>3320897.57</v>
      </c>
      <c r="Q774" s="147"/>
      <c r="R774" s="147"/>
      <c r="S774" s="147"/>
      <c r="T774" s="147">
        <v>6764784.0899999999</v>
      </c>
      <c r="U774" s="147">
        <v>13720160.27</v>
      </c>
      <c r="V774" s="147">
        <v>4378950.9800000004</v>
      </c>
      <c r="W774" s="147">
        <v>9341209.2899999991</v>
      </c>
      <c r="X774" s="147">
        <v>52856084.369999997</v>
      </c>
      <c r="Y774" s="147">
        <v>52812704.68</v>
      </c>
      <c r="Z774" s="147">
        <v>0</v>
      </c>
      <c r="AA774" s="147">
        <v>861680.36</v>
      </c>
      <c r="AB774" s="148"/>
      <c r="AC774" s="149"/>
      <c r="AD774" s="149"/>
      <c r="AE774" s="149"/>
      <c r="AF774" s="149"/>
    </row>
    <row r="775" spans="1:32" ht="13.5" hidden="1" customHeight="1" outlineLevel="2" x14ac:dyDescent="0.15">
      <c r="A775" s="145">
        <v>713</v>
      </c>
      <c r="B775" s="146" t="s">
        <v>1681</v>
      </c>
      <c r="C775" s="146" t="s">
        <v>1731</v>
      </c>
      <c r="D775" s="146" t="s">
        <v>1732</v>
      </c>
      <c r="E775" s="146" t="s">
        <v>1747</v>
      </c>
      <c r="F775" s="146" t="s">
        <v>1748</v>
      </c>
      <c r="G775" s="147">
        <v>67358950.719999999</v>
      </c>
      <c r="H775" s="147">
        <v>18694562.75</v>
      </c>
      <c r="I775" s="147">
        <v>48664387.969999999</v>
      </c>
      <c r="J775" s="147"/>
      <c r="K775" s="147"/>
      <c r="L775" s="147"/>
      <c r="M775" s="147">
        <v>5068172.84</v>
      </c>
      <c r="N775" s="147">
        <v>43596215.130000003</v>
      </c>
      <c r="O775" s="147">
        <v>12387639.560000001</v>
      </c>
      <c r="P775" s="147">
        <v>3439372.44</v>
      </c>
      <c r="Q775" s="147"/>
      <c r="R775" s="147"/>
      <c r="S775" s="147"/>
      <c r="T775" s="147">
        <v>8948267.1199999992</v>
      </c>
      <c r="U775" s="147">
        <v>21880912.120000001</v>
      </c>
      <c r="V775" s="147">
        <v>5965512.8099999996</v>
      </c>
      <c r="W775" s="147">
        <v>15915399.310000001</v>
      </c>
      <c r="X775" s="147">
        <v>73528054.400000006</v>
      </c>
      <c r="Y775" s="147">
        <v>73528054.400000006</v>
      </c>
      <c r="Z775" s="147">
        <v>0</v>
      </c>
      <c r="AA775" s="147">
        <v>1069994.22</v>
      </c>
      <c r="AB775" s="148"/>
      <c r="AC775" s="149"/>
      <c r="AD775" s="149"/>
      <c r="AE775" s="149"/>
      <c r="AF775" s="149"/>
    </row>
    <row r="776" spans="1:32" ht="13.5" hidden="1" customHeight="1" outlineLevel="2" x14ac:dyDescent="0.15">
      <c r="A776" s="145">
        <v>714</v>
      </c>
      <c r="B776" s="146" t="s">
        <v>1681</v>
      </c>
      <c r="C776" s="146" t="s">
        <v>1731</v>
      </c>
      <c r="D776" s="146" t="s">
        <v>1732</v>
      </c>
      <c r="E776" s="146" t="s">
        <v>1749</v>
      </c>
      <c r="F776" s="146" t="s">
        <v>1750</v>
      </c>
      <c r="G776" s="147">
        <v>81140597.5</v>
      </c>
      <c r="H776" s="147">
        <v>23037014.550000001</v>
      </c>
      <c r="I776" s="147">
        <v>58103582.950000003</v>
      </c>
      <c r="J776" s="147"/>
      <c r="K776" s="147"/>
      <c r="L776" s="147"/>
      <c r="M776" s="147">
        <v>4811035.93</v>
      </c>
      <c r="N776" s="147">
        <v>53292547.020000003</v>
      </c>
      <c r="O776" s="147">
        <v>14923167.99</v>
      </c>
      <c r="P776" s="147">
        <v>4236816.88</v>
      </c>
      <c r="Q776" s="147"/>
      <c r="R776" s="147"/>
      <c r="S776" s="147"/>
      <c r="T776" s="147">
        <v>10686351.109999999</v>
      </c>
      <c r="U776" s="147">
        <v>31690022.550000001</v>
      </c>
      <c r="V776" s="147">
        <v>8845664.5700000003</v>
      </c>
      <c r="W776" s="147">
        <v>22844357.98</v>
      </c>
      <c r="X776" s="147">
        <v>91634292.040000007</v>
      </c>
      <c r="Y776" s="147">
        <v>91634292.040000007</v>
      </c>
      <c r="Z776" s="147">
        <v>0</v>
      </c>
      <c r="AA776" s="147">
        <v>1336376.0900000001</v>
      </c>
      <c r="AB776" s="148"/>
      <c r="AC776" s="149"/>
      <c r="AD776" s="149"/>
      <c r="AE776" s="149"/>
      <c r="AF776" s="149"/>
    </row>
    <row r="777" spans="1:32" ht="13.5" hidden="1" customHeight="1" outlineLevel="2" x14ac:dyDescent="0.15">
      <c r="A777" s="145">
        <v>715</v>
      </c>
      <c r="B777" s="146" t="s">
        <v>1681</v>
      </c>
      <c r="C777" s="146" t="s">
        <v>1731</v>
      </c>
      <c r="D777" s="146" t="s">
        <v>1732</v>
      </c>
      <c r="E777" s="146" t="s">
        <v>1751</v>
      </c>
      <c r="F777" s="146" t="s">
        <v>1752</v>
      </c>
      <c r="G777" s="147">
        <v>91249084.090000004</v>
      </c>
      <c r="H777" s="147">
        <v>31186254.309999999</v>
      </c>
      <c r="I777" s="147">
        <v>60062829.780000001</v>
      </c>
      <c r="J777" s="147"/>
      <c r="K777" s="147"/>
      <c r="L777" s="147"/>
      <c r="M777" s="147">
        <v>5428784.9500000002</v>
      </c>
      <c r="N777" s="147">
        <v>54634044.829999998</v>
      </c>
      <c r="O777" s="147">
        <v>16795914.780000001</v>
      </c>
      <c r="P777" s="147">
        <v>5741762.5700000003</v>
      </c>
      <c r="Q777" s="147"/>
      <c r="R777" s="147"/>
      <c r="S777" s="147"/>
      <c r="T777" s="147">
        <v>11054152.210000001</v>
      </c>
      <c r="U777" s="147">
        <v>73234728.870000005</v>
      </c>
      <c r="V777" s="147">
        <v>24546957.120000001</v>
      </c>
      <c r="W777" s="147">
        <v>48687771.75</v>
      </c>
      <c r="X777" s="147">
        <v>119804753.73999999</v>
      </c>
      <c r="Y777" s="147">
        <v>117702374.7</v>
      </c>
      <c r="Z777" s="147">
        <v>5600000</v>
      </c>
      <c r="AA777" s="147">
        <v>2122595.13</v>
      </c>
      <c r="AB777" s="148"/>
      <c r="AC777" s="149"/>
      <c r="AD777" s="149"/>
      <c r="AE777" s="149"/>
      <c r="AF777" s="149"/>
    </row>
    <row r="778" spans="1:32" ht="13.5" hidden="1" customHeight="1" outlineLevel="2" x14ac:dyDescent="0.15">
      <c r="A778" s="145">
        <v>716</v>
      </c>
      <c r="B778" s="146" t="s">
        <v>1681</v>
      </c>
      <c r="C778" s="146" t="s">
        <v>1731</v>
      </c>
      <c r="D778" s="146" t="s">
        <v>1732</v>
      </c>
      <c r="E778" s="146" t="s">
        <v>1753</v>
      </c>
      <c r="F778" s="146" t="s">
        <v>1754</v>
      </c>
      <c r="G778" s="147">
        <v>41291363.049999997</v>
      </c>
      <c r="H778" s="147">
        <v>10674855.689999999</v>
      </c>
      <c r="I778" s="147">
        <v>30616507.359999999</v>
      </c>
      <c r="J778" s="147"/>
      <c r="K778" s="147"/>
      <c r="L778" s="147"/>
      <c r="M778" s="147">
        <v>2375238.36</v>
      </c>
      <c r="N778" s="147">
        <v>28241269</v>
      </c>
      <c r="O778" s="147">
        <v>7600363.5700000003</v>
      </c>
      <c r="P778" s="147">
        <v>1965119.81</v>
      </c>
      <c r="Q778" s="147"/>
      <c r="R778" s="147"/>
      <c r="S778" s="147"/>
      <c r="T778" s="147">
        <v>5635243.7599999998</v>
      </c>
      <c r="U778" s="147">
        <v>19609899.420000002</v>
      </c>
      <c r="V778" s="147">
        <v>5016087.5</v>
      </c>
      <c r="W778" s="147">
        <v>14593811.92</v>
      </c>
      <c r="X778" s="147">
        <v>50845563.039999999</v>
      </c>
      <c r="Y778" s="147">
        <v>48756780.490000002</v>
      </c>
      <c r="Z778" s="147">
        <v>0</v>
      </c>
      <c r="AA778" s="147">
        <v>695259.37</v>
      </c>
      <c r="AB778" s="148"/>
      <c r="AC778" s="149"/>
      <c r="AD778" s="149"/>
      <c r="AE778" s="149"/>
      <c r="AF778" s="149"/>
    </row>
    <row r="779" spans="1:32" ht="13.5" hidden="1" customHeight="1" outlineLevel="2" x14ac:dyDescent="0.15">
      <c r="A779" s="145">
        <v>717</v>
      </c>
      <c r="B779" s="146" t="s">
        <v>1681</v>
      </c>
      <c r="C779" s="146" t="s">
        <v>1731</v>
      </c>
      <c r="D779" s="146" t="s">
        <v>1732</v>
      </c>
      <c r="E779" s="146" t="s">
        <v>1755</v>
      </c>
      <c r="F779" s="146" t="s">
        <v>1756</v>
      </c>
      <c r="G779" s="147">
        <v>69519378.909999996</v>
      </c>
      <c r="H779" s="147">
        <v>30009786</v>
      </c>
      <c r="I779" s="147">
        <v>39509592.909999996</v>
      </c>
      <c r="J779" s="147"/>
      <c r="K779" s="147"/>
      <c r="L779" s="147"/>
      <c r="M779" s="147">
        <v>5703156.5999999996</v>
      </c>
      <c r="N779" s="147">
        <v>33806436.310000002</v>
      </c>
      <c r="O779" s="147">
        <v>12796200.380000001</v>
      </c>
      <c r="P779" s="147">
        <v>5523425.4500000002</v>
      </c>
      <c r="Q779" s="147"/>
      <c r="R779" s="147"/>
      <c r="S779" s="147"/>
      <c r="T779" s="147">
        <v>7272774.9299999997</v>
      </c>
      <c r="U779" s="147">
        <v>33055581.899999999</v>
      </c>
      <c r="V779" s="147">
        <v>14004236.550000001</v>
      </c>
      <c r="W779" s="147">
        <v>19051345.350000001</v>
      </c>
      <c r="X779" s="147">
        <v>65833713.189999998</v>
      </c>
      <c r="Y779" s="147">
        <v>60880135.460000001</v>
      </c>
      <c r="Z779" s="147">
        <v>1000000</v>
      </c>
      <c r="AA779" s="147">
        <v>1388150.01</v>
      </c>
      <c r="AB779" s="148"/>
      <c r="AC779" s="149"/>
      <c r="AD779" s="149"/>
      <c r="AE779" s="149"/>
      <c r="AF779" s="149"/>
    </row>
    <row r="780" spans="1:32" ht="13.5" hidden="1" customHeight="1" outlineLevel="2" x14ac:dyDescent="0.15">
      <c r="A780" s="145">
        <v>718</v>
      </c>
      <c r="B780" s="146" t="s">
        <v>1681</v>
      </c>
      <c r="C780" s="146" t="s">
        <v>1731</v>
      </c>
      <c r="D780" s="146" t="s">
        <v>1732</v>
      </c>
      <c r="E780" s="146" t="s">
        <v>1757</v>
      </c>
      <c r="F780" s="146" t="s">
        <v>1758</v>
      </c>
      <c r="G780" s="147">
        <v>105302155.78</v>
      </c>
      <c r="H780" s="147">
        <v>41277410.240000002</v>
      </c>
      <c r="I780" s="147">
        <v>64024745.539999999</v>
      </c>
      <c r="J780" s="147"/>
      <c r="K780" s="147"/>
      <c r="L780" s="147"/>
      <c r="M780" s="147">
        <v>2500000</v>
      </c>
      <c r="N780" s="147">
        <v>61524745.539999999</v>
      </c>
      <c r="O780" s="147">
        <v>19382616.850000001</v>
      </c>
      <c r="P780" s="147">
        <v>7597201.7800000003</v>
      </c>
      <c r="Q780" s="147"/>
      <c r="R780" s="147"/>
      <c r="S780" s="147"/>
      <c r="T780" s="147">
        <v>11785415.07</v>
      </c>
      <c r="U780" s="147">
        <v>154220794.50999999</v>
      </c>
      <c r="V780" s="147">
        <v>59040185.979999997</v>
      </c>
      <c r="W780" s="147">
        <v>95180608.530000001</v>
      </c>
      <c r="X780" s="147">
        <v>170990769.13999999</v>
      </c>
      <c r="Y780" s="147">
        <v>168217200.77000001</v>
      </c>
      <c r="Z780" s="147">
        <v>12903350</v>
      </c>
      <c r="AA780" s="147">
        <v>3454369.09</v>
      </c>
      <c r="AB780" s="148"/>
      <c r="AC780" s="149"/>
      <c r="AD780" s="149"/>
      <c r="AE780" s="149"/>
      <c r="AF780" s="149"/>
    </row>
    <row r="781" spans="1:32" ht="13.5" hidden="1" customHeight="1" outlineLevel="2" x14ac:dyDescent="0.15">
      <c r="A781" s="145">
        <v>719</v>
      </c>
      <c r="B781" s="146" t="s">
        <v>1681</v>
      </c>
      <c r="C781" s="146" t="s">
        <v>1731</v>
      </c>
      <c r="D781" s="146" t="s">
        <v>1732</v>
      </c>
      <c r="E781" s="146" t="s">
        <v>1759</v>
      </c>
      <c r="F781" s="146" t="s">
        <v>1760</v>
      </c>
      <c r="G781" s="147">
        <v>96175714.599999994</v>
      </c>
      <c r="H781" s="147">
        <v>34272422.259999998</v>
      </c>
      <c r="I781" s="147">
        <v>61903292.340000004</v>
      </c>
      <c r="J781" s="147"/>
      <c r="K781" s="147"/>
      <c r="L781" s="147"/>
      <c r="M781" s="147">
        <v>6008790.54</v>
      </c>
      <c r="N781" s="147">
        <v>55894501.799999997</v>
      </c>
      <c r="O781" s="147">
        <v>17702743.239999998</v>
      </c>
      <c r="P781" s="147">
        <v>6310733.3399999999</v>
      </c>
      <c r="Q781" s="147"/>
      <c r="R781" s="147"/>
      <c r="S781" s="147"/>
      <c r="T781" s="147">
        <v>11392009.9</v>
      </c>
      <c r="U781" s="147">
        <v>61372866.729999997</v>
      </c>
      <c r="V781" s="147">
        <v>21347495.399999999</v>
      </c>
      <c r="W781" s="147">
        <v>40025371.329999998</v>
      </c>
      <c r="X781" s="147">
        <v>113320673.56999999</v>
      </c>
      <c r="Y781" s="147">
        <v>100770048.06</v>
      </c>
      <c r="Z781" s="147">
        <v>1000000</v>
      </c>
      <c r="AA781" s="147">
        <v>2387420.39</v>
      </c>
      <c r="AB781" s="148"/>
      <c r="AC781" s="149"/>
      <c r="AD781" s="149"/>
      <c r="AE781" s="149"/>
      <c r="AF781" s="149"/>
    </row>
    <row r="782" spans="1:32" ht="13.5" hidden="1" customHeight="1" outlineLevel="2" x14ac:dyDescent="0.15">
      <c r="A782" s="145">
        <v>720</v>
      </c>
      <c r="B782" s="146" t="s">
        <v>1681</v>
      </c>
      <c r="C782" s="146" t="s">
        <v>1731</v>
      </c>
      <c r="D782" s="146" t="s">
        <v>1732</v>
      </c>
      <c r="E782" s="146" t="s">
        <v>1761</v>
      </c>
      <c r="F782" s="146" t="s">
        <v>1762</v>
      </c>
      <c r="G782" s="147">
        <v>34316725.049999997</v>
      </c>
      <c r="H782" s="147">
        <v>14243448.869999999</v>
      </c>
      <c r="I782" s="147">
        <v>20073276.18</v>
      </c>
      <c r="J782" s="147"/>
      <c r="K782" s="147"/>
      <c r="L782" s="147"/>
      <c r="M782" s="147">
        <v>4864342.7699999996</v>
      </c>
      <c r="N782" s="147">
        <v>15208933.41</v>
      </c>
      <c r="O782" s="147">
        <v>6316565.21</v>
      </c>
      <c r="P782" s="147">
        <v>2620543.42</v>
      </c>
      <c r="Q782" s="147"/>
      <c r="R782" s="147"/>
      <c r="S782" s="147"/>
      <c r="T782" s="147">
        <v>3696021.79</v>
      </c>
      <c r="U782" s="147">
        <v>9917555.5700000003</v>
      </c>
      <c r="V782" s="147">
        <v>4066865.71</v>
      </c>
      <c r="W782" s="147">
        <v>5850689.8600000003</v>
      </c>
      <c r="X782" s="147">
        <v>29619987.829999998</v>
      </c>
      <c r="Y782" s="147">
        <v>27817680.920000002</v>
      </c>
      <c r="Z782" s="147">
        <v>4000000</v>
      </c>
      <c r="AA782" s="147">
        <v>510159.17</v>
      </c>
      <c r="AB782" s="148"/>
      <c r="AC782" s="149"/>
      <c r="AD782" s="149"/>
      <c r="AE782" s="149"/>
      <c r="AF782" s="149"/>
    </row>
    <row r="783" spans="1:32" ht="13.5" hidden="1" customHeight="1" outlineLevel="2" x14ac:dyDescent="0.15">
      <c r="A783" s="145">
        <v>721</v>
      </c>
      <c r="B783" s="146" t="s">
        <v>1681</v>
      </c>
      <c r="C783" s="146" t="s">
        <v>1731</v>
      </c>
      <c r="D783" s="146" t="s">
        <v>1732</v>
      </c>
      <c r="E783" s="146" t="s">
        <v>1763</v>
      </c>
      <c r="F783" s="146" t="s">
        <v>1764</v>
      </c>
      <c r="G783" s="147">
        <v>47510108.43</v>
      </c>
      <c r="H783" s="147">
        <v>14913562.66</v>
      </c>
      <c r="I783" s="147">
        <v>32596545.77</v>
      </c>
      <c r="J783" s="147"/>
      <c r="K783" s="147"/>
      <c r="L783" s="147"/>
      <c r="M783" s="147">
        <v>2242261.5</v>
      </c>
      <c r="N783" s="147">
        <v>30354284.27</v>
      </c>
      <c r="O783" s="147">
        <v>8745027.3200000003</v>
      </c>
      <c r="P783" s="147">
        <v>2745451.31</v>
      </c>
      <c r="Q783" s="147"/>
      <c r="R783" s="147"/>
      <c r="S783" s="147"/>
      <c r="T783" s="147">
        <v>5999576.0099999998</v>
      </c>
      <c r="U783" s="147">
        <v>21210875.489999998</v>
      </c>
      <c r="V783" s="147">
        <v>6551315.0300000003</v>
      </c>
      <c r="W783" s="147">
        <v>14659560.460000001</v>
      </c>
      <c r="X783" s="147">
        <v>53255682.240000002</v>
      </c>
      <c r="Y783" s="147">
        <v>51589001.700000003</v>
      </c>
      <c r="Z783" s="147">
        <v>1000000</v>
      </c>
      <c r="AA783" s="147">
        <v>655329.16</v>
      </c>
      <c r="AB783" s="148"/>
      <c r="AC783" s="149"/>
      <c r="AD783" s="149"/>
      <c r="AE783" s="149"/>
      <c r="AF783" s="149"/>
    </row>
    <row r="784" spans="1:32" ht="13.5" hidden="1" customHeight="1" outlineLevel="2" x14ac:dyDescent="0.15">
      <c r="A784" s="145">
        <v>722</v>
      </c>
      <c r="B784" s="146" t="s">
        <v>1681</v>
      </c>
      <c r="C784" s="146" t="s">
        <v>1731</v>
      </c>
      <c r="D784" s="146" t="s">
        <v>1732</v>
      </c>
      <c r="E784" s="146" t="s">
        <v>1765</v>
      </c>
      <c r="F784" s="146" t="s">
        <v>1766</v>
      </c>
      <c r="G784" s="147">
        <v>50509021.159999996</v>
      </c>
      <c r="H784" s="147">
        <v>18969146.489999998</v>
      </c>
      <c r="I784" s="147">
        <v>31539874.670000002</v>
      </c>
      <c r="J784" s="147"/>
      <c r="K784" s="147"/>
      <c r="L784" s="147"/>
      <c r="M784" s="147">
        <v>6580828.75</v>
      </c>
      <c r="N784" s="147">
        <v>24959045.920000002</v>
      </c>
      <c r="O784" s="147">
        <v>9297027.1899999995</v>
      </c>
      <c r="P784" s="147">
        <v>3490463.51</v>
      </c>
      <c r="Q784" s="147"/>
      <c r="R784" s="147"/>
      <c r="S784" s="147"/>
      <c r="T784" s="147">
        <v>5806563.6799999997</v>
      </c>
      <c r="U784" s="147">
        <v>18336829.940000001</v>
      </c>
      <c r="V784" s="147">
        <v>6822802</v>
      </c>
      <c r="W784" s="147">
        <v>11514027.939999999</v>
      </c>
      <c r="X784" s="147">
        <v>48860466.289999999</v>
      </c>
      <c r="Y784" s="147">
        <v>47778364.590000004</v>
      </c>
      <c r="Z784" s="147">
        <v>3500000</v>
      </c>
      <c r="AA784" s="147">
        <v>869463.37</v>
      </c>
      <c r="AB784" s="148"/>
      <c r="AC784" s="149"/>
      <c r="AD784" s="149"/>
      <c r="AE784" s="149"/>
      <c r="AF784" s="149"/>
    </row>
    <row r="785" spans="1:32" ht="13.5" hidden="1" customHeight="1" outlineLevel="2" x14ac:dyDescent="0.15">
      <c r="A785" s="145">
        <v>723</v>
      </c>
      <c r="B785" s="146" t="s">
        <v>1681</v>
      </c>
      <c r="C785" s="146" t="s">
        <v>1731</v>
      </c>
      <c r="D785" s="146" t="s">
        <v>1732</v>
      </c>
      <c r="E785" s="146" t="s">
        <v>1767</v>
      </c>
      <c r="F785" s="146" t="s">
        <v>1768</v>
      </c>
      <c r="G785" s="147">
        <v>28977668.920000002</v>
      </c>
      <c r="H785" s="147">
        <v>8673917.7200000007</v>
      </c>
      <c r="I785" s="147">
        <v>20303751.199999999</v>
      </c>
      <c r="J785" s="147"/>
      <c r="K785" s="147"/>
      <c r="L785" s="147"/>
      <c r="M785" s="147">
        <v>4045279.39</v>
      </c>
      <c r="N785" s="147">
        <v>16258471.810000001</v>
      </c>
      <c r="O785" s="147">
        <v>5333599.26</v>
      </c>
      <c r="P785" s="147">
        <v>1596495.55</v>
      </c>
      <c r="Q785" s="147"/>
      <c r="R785" s="147"/>
      <c r="S785" s="147"/>
      <c r="T785" s="147">
        <v>3737103.71</v>
      </c>
      <c r="U785" s="147">
        <v>12877408</v>
      </c>
      <c r="V785" s="147">
        <v>3783244.73</v>
      </c>
      <c r="W785" s="147">
        <v>9094163.2699999996</v>
      </c>
      <c r="X785" s="147">
        <v>33135018.18</v>
      </c>
      <c r="Y785" s="147">
        <v>33135018.18</v>
      </c>
      <c r="Z785" s="147">
        <v>2500000</v>
      </c>
      <c r="AA785" s="147">
        <v>488975.85</v>
      </c>
      <c r="AB785" s="148"/>
      <c r="AC785" s="149"/>
      <c r="AD785" s="149"/>
      <c r="AE785" s="149"/>
      <c r="AF785" s="149"/>
    </row>
    <row r="786" spans="1:32" ht="13.5" hidden="1" customHeight="1" outlineLevel="2" x14ac:dyDescent="0.15">
      <c r="A786" s="145">
        <v>724</v>
      </c>
      <c r="B786" s="146" t="s">
        <v>1681</v>
      </c>
      <c r="C786" s="146" t="s">
        <v>1731</v>
      </c>
      <c r="D786" s="146" t="s">
        <v>1732</v>
      </c>
      <c r="E786" s="146" t="s">
        <v>1769</v>
      </c>
      <c r="F786" s="146" t="s">
        <v>1770</v>
      </c>
      <c r="G786" s="147">
        <v>52677818.189999998</v>
      </c>
      <c r="H786" s="147">
        <v>12221003.17</v>
      </c>
      <c r="I786" s="147">
        <v>40456815.020000003</v>
      </c>
      <c r="J786" s="147"/>
      <c r="K786" s="147"/>
      <c r="L786" s="147"/>
      <c r="M786" s="147">
        <v>3475946.22</v>
      </c>
      <c r="N786" s="147">
        <v>36980868.799999997</v>
      </c>
      <c r="O786" s="147">
        <v>9696230.4199999999</v>
      </c>
      <c r="P786" s="147">
        <v>2249148.4300000002</v>
      </c>
      <c r="Q786" s="147"/>
      <c r="R786" s="147"/>
      <c r="S786" s="147"/>
      <c r="T786" s="147">
        <v>7447081.9900000002</v>
      </c>
      <c r="U786" s="147">
        <v>19517572.649999999</v>
      </c>
      <c r="V786" s="147">
        <v>4430255.4000000004</v>
      </c>
      <c r="W786" s="147">
        <v>15087317.25</v>
      </c>
      <c r="X786" s="147">
        <v>62991214.259999998</v>
      </c>
      <c r="Y786" s="147">
        <v>56989007.189999998</v>
      </c>
      <c r="Z786" s="147">
        <v>0</v>
      </c>
      <c r="AA786" s="147">
        <v>789873.66</v>
      </c>
      <c r="AB786" s="148"/>
      <c r="AC786" s="149"/>
      <c r="AD786" s="149"/>
      <c r="AE786" s="149"/>
      <c r="AF786" s="149"/>
    </row>
    <row r="787" spans="1:32" ht="13.5" hidden="1" customHeight="1" outlineLevel="2" x14ac:dyDescent="0.15">
      <c r="A787" s="145">
        <v>725</v>
      </c>
      <c r="B787" s="146" t="s">
        <v>1681</v>
      </c>
      <c r="C787" s="146" t="s">
        <v>1731</v>
      </c>
      <c r="D787" s="146" t="s">
        <v>1732</v>
      </c>
      <c r="E787" s="146" t="s">
        <v>1771</v>
      </c>
      <c r="F787" s="146" t="s">
        <v>1772</v>
      </c>
      <c r="G787" s="147">
        <v>31625034.260000002</v>
      </c>
      <c r="H787" s="147">
        <v>9462425.7599999998</v>
      </c>
      <c r="I787" s="147">
        <v>22162608.5</v>
      </c>
      <c r="J787" s="147"/>
      <c r="K787" s="147"/>
      <c r="L787" s="147"/>
      <c r="M787" s="147">
        <v>5009684.8600000003</v>
      </c>
      <c r="N787" s="147">
        <v>17152923.640000001</v>
      </c>
      <c r="O787" s="147">
        <v>5821114.6600000001</v>
      </c>
      <c r="P787" s="147">
        <v>1741431.95</v>
      </c>
      <c r="Q787" s="147"/>
      <c r="R787" s="147"/>
      <c r="S787" s="147"/>
      <c r="T787" s="147">
        <v>4079682.71</v>
      </c>
      <c r="U787" s="147">
        <v>12518359.24</v>
      </c>
      <c r="V787" s="147">
        <v>3692908.29</v>
      </c>
      <c r="W787" s="147">
        <v>8825450.9499999993</v>
      </c>
      <c r="X787" s="147">
        <v>35067742.159999996</v>
      </c>
      <c r="Y787" s="147">
        <v>31891448.920000002</v>
      </c>
      <c r="Z787" s="147">
        <v>2500000</v>
      </c>
      <c r="AA787" s="147">
        <v>457979.19</v>
      </c>
      <c r="AB787" s="148"/>
      <c r="AC787" s="149"/>
      <c r="AD787" s="149"/>
      <c r="AE787" s="149"/>
      <c r="AF787" s="149"/>
    </row>
    <row r="788" spans="1:32" ht="13.5" hidden="1" customHeight="1" outlineLevel="2" x14ac:dyDescent="0.15">
      <c r="A788" s="145">
        <v>726</v>
      </c>
      <c r="B788" s="146" t="s">
        <v>1681</v>
      </c>
      <c r="C788" s="146" t="s">
        <v>1731</v>
      </c>
      <c r="D788" s="146" t="s">
        <v>1732</v>
      </c>
      <c r="E788" s="146" t="s">
        <v>1773</v>
      </c>
      <c r="F788" s="146" t="s">
        <v>1774</v>
      </c>
      <c r="G788" s="147">
        <v>122652823.59</v>
      </c>
      <c r="H788" s="147">
        <v>39119044.369999997</v>
      </c>
      <c r="I788" s="147">
        <v>83533779.219999999</v>
      </c>
      <c r="J788" s="147"/>
      <c r="K788" s="147"/>
      <c r="L788" s="147"/>
      <c r="M788" s="147">
        <v>0</v>
      </c>
      <c r="N788" s="147">
        <v>83533779.219999999</v>
      </c>
      <c r="O788" s="147">
        <v>22576296.449999999</v>
      </c>
      <c r="P788" s="147">
        <v>7196000.3399999999</v>
      </c>
      <c r="Q788" s="147"/>
      <c r="R788" s="147"/>
      <c r="S788" s="147"/>
      <c r="T788" s="147">
        <v>15380296.109999999</v>
      </c>
      <c r="U788" s="147">
        <v>214634270.06999999</v>
      </c>
      <c r="V788" s="147">
        <v>67007795.289999999</v>
      </c>
      <c r="W788" s="147">
        <v>147626474.78</v>
      </c>
      <c r="X788" s="147">
        <v>246540550.11000001</v>
      </c>
      <c r="Y788" s="147">
        <v>233179423.53</v>
      </c>
      <c r="Z788" s="147">
        <v>0</v>
      </c>
      <c r="AA788" s="147">
        <v>3009587.18</v>
      </c>
      <c r="AB788" s="148"/>
      <c r="AC788" s="149"/>
      <c r="AD788" s="149"/>
      <c r="AE788" s="149"/>
      <c r="AF788" s="149"/>
    </row>
    <row r="789" spans="1:32" ht="13.5" hidden="1" customHeight="1" outlineLevel="2" x14ac:dyDescent="0.15">
      <c r="A789" s="145">
        <v>727</v>
      </c>
      <c r="B789" s="146" t="s">
        <v>1681</v>
      </c>
      <c r="C789" s="146" t="s">
        <v>1731</v>
      </c>
      <c r="D789" s="146" t="s">
        <v>1732</v>
      </c>
      <c r="E789" s="146" t="s">
        <v>1775</v>
      </c>
      <c r="F789" s="146" t="s">
        <v>1776</v>
      </c>
      <c r="G789" s="147">
        <v>98560599.950000003</v>
      </c>
      <c r="H789" s="147">
        <v>35300854.509999998</v>
      </c>
      <c r="I789" s="147">
        <v>63259745.439999998</v>
      </c>
      <c r="J789" s="147"/>
      <c r="K789" s="147"/>
      <c r="L789" s="147"/>
      <c r="M789" s="147">
        <v>5714198.7000000002</v>
      </c>
      <c r="N789" s="147">
        <v>57545546.740000002</v>
      </c>
      <c r="O789" s="147">
        <v>18141721.140000001</v>
      </c>
      <c r="P789" s="147">
        <v>6498566.4000000004</v>
      </c>
      <c r="Q789" s="147"/>
      <c r="R789" s="147"/>
      <c r="S789" s="147"/>
      <c r="T789" s="147">
        <v>11643154.74</v>
      </c>
      <c r="U789" s="147">
        <v>135455224.56</v>
      </c>
      <c r="V789" s="147">
        <v>47344151.090000004</v>
      </c>
      <c r="W789" s="147">
        <v>88111073.469999999</v>
      </c>
      <c r="X789" s="147">
        <v>163013973.65000001</v>
      </c>
      <c r="Y789" s="147">
        <v>129284715.15000001</v>
      </c>
      <c r="Z789" s="147">
        <v>12500000</v>
      </c>
      <c r="AA789" s="147">
        <v>3008842.71</v>
      </c>
      <c r="AB789" s="148"/>
      <c r="AC789" s="149"/>
      <c r="AD789" s="149"/>
      <c r="AE789" s="149"/>
      <c r="AF789" s="149"/>
    </row>
    <row r="790" spans="1:32" ht="13.5" hidden="1" customHeight="1" outlineLevel="2" x14ac:dyDescent="0.15">
      <c r="A790" s="145">
        <v>728</v>
      </c>
      <c r="B790" s="146" t="s">
        <v>1681</v>
      </c>
      <c r="C790" s="146" t="s">
        <v>1731</v>
      </c>
      <c r="D790" s="146" t="s">
        <v>1732</v>
      </c>
      <c r="E790" s="146" t="s">
        <v>1777</v>
      </c>
      <c r="F790" s="146" t="s">
        <v>1778</v>
      </c>
      <c r="G790" s="147">
        <v>36236851.880000003</v>
      </c>
      <c r="H790" s="147">
        <v>9475513.8200000003</v>
      </c>
      <c r="I790" s="147">
        <v>26761338.059999999</v>
      </c>
      <c r="J790" s="147"/>
      <c r="K790" s="147"/>
      <c r="L790" s="147"/>
      <c r="M790" s="147">
        <v>4369885.75</v>
      </c>
      <c r="N790" s="147">
        <v>22391452.309999999</v>
      </c>
      <c r="O790" s="147">
        <v>6669612.9199999999</v>
      </c>
      <c r="P790" s="147">
        <v>1743448.59</v>
      </c>
      <c r="Q790" s="147"/>
      <c r="R790" s="147"/>
      <c r="S790" s="147"/>
      <c r="T790" s="147">
        <v>4926164.33</v>
      </c>
      <c r="U790" s="147">
        <v>12351119.82</v>
      </c>
      <c r="V790" s="147">
        <v>3142228.59</v>
      </c>
      <c r="W790" s="147">
        <v>9208891.2300000004</v>
      </c>
      <c r="X790" s="147">
        <v>40896393.619999997</v>
      </c>
      <c r="Y790" s="147">
        <v>40896393.619999997</v>
      </c>
      <c r="Z790" s="147">
        <v>2500000</v>
      </c>
      <c r="AA790" s="147">
        <v>604028.99</v>
      </c>
      <c r="AB790" s="148"/>
      <c r="AC790" s="149"/>
      <c r="AD790" s="149"/>
      <c r="AE790" s="149"/>
      <c r="AF790" s="149"/>
    </row>
    <row r="791" spans="1:32" ht="13.5" hidden="1" customHeight="1" outlineLevel="2" x14ac:dyDescent="0.15">
      <c r="A791" s="145">
        <v>729</v>
      </c>
      <c r="B791" s="146" t="s">
        <v>1681</v>
      </c>
      <c r="C791" s="146" t="s">
        <v>1731</v>
      </c>
      <c r="D791" s="146" t="s">
        <v>1732</v>
      </c>
      <c r="E791" s="146" t="s">
        <v>1779</v>
      </c>
      <c r="F791" s="146" t="s">
        <v>1780</v>
      </c>
      <c r="G791" s="147">
        <v>30827106.940000001</v>
      </c>
      <c r="H791" s="147">
        <v>8331336.9199999999</v>
      </c>
      <c r="I791" s="147">
        <v>22495770.02</v>
      </c>
      <c r="J791" s="147"/>
      <c r="K791" s="147"/>
      <c r="L791" s="147"/>
      <c r="M791" s="147">
        <v>4271065.29</v>
      </c>
      <c r="N791" s="147">
        <v>18224704.73</v>
      </c>
      <c r="O791" s="147">
        <v>5669818.4100000001</v>
      </c>
      <c r="P791" s="147">
        <v>1531882.5</v>
      </c>
      <c r="Q791" s="147"/>
      <c r="R791" s="147"/>
      <c r="S791" s="147"/>
      <c r="T791" s="147">
        <v>4137935.91</v>
      </c>
      <c r="U791" s="147">
        <v>12306054.939999999</v>
      </c>
      <c r="V791" s="147">
        <v>3285986.58</v>
      </c>
      <c r="W791" s="147">
        <v>9020068.3599999994</v>
      </c>
      <c r="X791" s="147">
        <v>35653774.289999999</v>
      </c>
      <c r="Y791" s="147">
        <v>35653774.289999999</v>
      </c>
      <c r="Z791" s="147">
        <v>2500000</v>
      </c>
      <c r="AA791" s="147">
        <v>429554.29</v>
      </c>
      <c r="AB791" s="148"/>
      <c r="AC791" s="149"/>
      <c r="AD791" s="149"/>
      <c r="AE791" s="149"/>
      <c r="AF791" s="149"/>
    </row>
    <row r="792" spans="1:32" ht="13.5" hidden="1" customHeight="1" outlineLevel="2" x14ac:dyDescent="0.15">
      <c r="A792" s="145">
        <v>730</v>
      </c>
      <c r="B792" s="146" t="s">
        <v>1681</v>
      </c>
      <c r="C792" s="146" t="s">
        <v>1731</v>
      </c>
      <c r="D792" s="146" t="s">
        <v>1732</v>
      </c>
      <c r="E792" s="146" t="s">
        <v>1781</v>
      </c>
      <c r="F792" s="146" t="s">
        <v>1782</v>
      </c>
      <c r="G792" s="147">
        <v>32950106.440000001</v>
      </c>
      <c r="H792" s="147">
        <v>8593765.5399999991</v>
      </c>
      <c r="I792" s="147">
        <v>24356340.899999999</v>
      </c>
      <c r="J792" s="147"/>
      <c r="K792" s="147"/>
      <c r="L792" s="147"/>
      <c r="M792" s="147">
        <v>5711614.1600000001</v>
      </c>
      <c r="N792" s="147">
        <v>18644726.739999998</v>
      </c>
      <c r="O792" s="147">
        <v>6061502.46</v>
      </c>
      <c r="P792" s="147">
        <v>1580287.41</v>
      </c>
      <c r="Q792" s="147"/>
      <c r="R792" s="147"/>
      <c r="S792" s="147"/>
      <c r="T792" s="147">
        <v>4481215.05</v>
      </c>
      <c r="U792" s="147">
        <v>9854737.1699999999</v>
      </c>
      <c r="V792" s="147">
        <v>2529222.0499999998</v>
      </c>
      <c r="W792" s="147">
        <v>7325515.1200000001</v>
      </c>
      <c r="X792" s="147">
        <v>36163071.07</v>
      </c>
      <c r="Y792" s="147">
        <v>36163071.07</v>
      </c>
      <c r="Z792" s="147">
        <v>5500000</v>
      </c>
      <c r="AA792" s="147">
        <v>520175.66</v>
      </c>
      <c r="AB792" s="148"/>
      <c r="AC792" s="149"/>
      <c r="AD792" s="149"/>
      <c r="AE792" s="149"/>
      <c r="AF792" s="149"/>
    </row>
    <row r="793" spans="1:32" ht="13.5" hidden="1" customHeight="1" outlineLevel="2" x14ac:dyDescent="0.15">
      <c r="A793" s="145">
        <v>731</v>
      </c>
      <c r="B793" s="146" t="s">
        <v>1681</v>
      </c>
      <c r="C793" s="146" t="s">
        <v>1731</v>
      </c>
      <c r="D793" s="146" t="s">
        <v>1732</v>
      </c>
      <c r="E793" s="146" t="s">
        <v>1783</v>
      </c>
      <c r="F793" s="146" t="s">
        <v>1784</v>
      </c>
      <c r="G793" s="147">
        <v>34320223.789999999</v>
      </c>
      <c r="H793" s="147">
        <v>6533457.9299999997</v>
      </c>
      <c r="I793" s="147">
        <v>27786765.859999999</v>
      </c>
      <c r="J793" s="147"/>
      <c r="K793" s="147"/>
      <c r="L793" s="147"/>
      <c r="M793" s="147">
        <v>1963537.14</v>
      </c>
      <c r="N793" s="147">
        <v>25823228.719999999</v>
      </c>
      <c r="O793" s="147">
        <v>6317209.2000000002</v>
      </c>
      <c r="P793" s="147">
        <v>1202891.95</v>
      </c>
      <c r="Q793" s="147"/>
      <c r="R793" s="147"/>
      <c r="S793" s="147"/>
      <c r="T793" s="147">
        <v>5114317.25</v>
      </c>
      <c r="U793" s="147">
        <v>15194842.619999999</v>
      </c>
      <c r="V793" s="147">
        <v>2833878.12</v>
      </c>
      <c r="W793" s="147">
        <v>12360964.5</v>
      </c>
      <c r="X793" s="147">
        <v>45262047.609999999</v>
      </c>
      <c r="Y793" s="147">
        <v>36043540.5</v>
      </c>
      <c r="Z793" s="147">
        <v>0</v>
      </c>
      <c r="AA793" s="147">
        <v>459400.43</v>
      </c>
      <c r="AB793" s="148"/>
      <c r="AC793" s="149"/>
      <c r="AD793" s="149"/>
      <c r="AE793" s="149"/>
      <c r="AF793" s="149"/>
    </row>
    <row r="794" spans="1:32" ht="13.5" hidden="1" customHeight="1" outlineLevel="2" x14ac:dyDescent="0.15">
      <c r="A794" s="145">
        <v>732</v>
      </c>
      <c r="B794" s="146" t="s">
        <v>1681</v>
      </c>
      <c r="C794" s="146" t="s">
        <v>1731</v>
      </c>
      <c r="D794" s="146" t="s">
        <v>1732</v>
      </c>
      <c r="E794" s="146" t="s">
        <v>1785</v>
      </c>
      <c r="F794" s="146" t="s">
        <v>1786</v>
      </c>
      <c r="G794" s="147">
        <v>29452321.989999998</v>
      </c>
      <c r="H794" s="147">
        <v>9838231.2699999996</v>
      </c>
      <c r="I794" s="147">
        <v>19614090.719999999</v>
      </c>
      <c r="J794" s="147"/>
      <c r="K794" s="147"/>
      <c r="L794" s="147"/>
      <c r="M794" s="147">
        <v>2853529.37</v>
      </c>
      <c r="N794" s="147">
        <v>16760561.35</v>
      </c>
      <c r="O794" s="147">
        <v>5421190.7400000002</v>
      </c>
      <c r="P794" s="147">
        <v>1811431.1</v>
      </c>
      <c r="Q794" s="147"/>
      <c r="R794" s="147"/>
      <c r="S794" s="147"/>
      <c r="T794" s="147">
        <v>3609759.64</v>
      </c>
      <c r="U794" s="147">
        <v>10449534.310000001</v>
      </c>
      <c r="V794" s="147">
        <v>3458186.63</v>
      </c>
      <c r="W794" s="147">
        <v>6991347.6799999997</v>
      </c>
      <c r="X794" s="147">
        <v>30215198.039999999</v>
      </c>
      <c r="Y794" s="147">
        <v>26243100.960000001</v>
      </c>
      <c r="Z794" s="147">
        <v>0</v>
      </c>
      <c r="AA794" s="147">
        <v>446812.26</v>
      </c>
      <c r="AB794" s="148"/>
      <c r="AC794" s="149"/>
      <c r="AD794" s="149"/>
      <c r="AE794" s="149"/>
      <c r="AF794" s="149"/>
    </row>
    <row r="795" spans="1:32" ht="13.5" hidden="1" customHeight="1" outlineLevel="1" x14ac:dyDescent="0.15">
      <c r="A795" s="151"/>
      <c r="B795" s="152"/>
      <c r="C795" s="153"/>
      <c r="D795" s="154" t="s">
        <v>1787</v>
      </c>
      <c r="E795" s="152"/>
      <c r="F795" s="152"/>
      <c r="G795" s="155">
        <v>1553265335.48</v>
      </c>
      <c r="H795" s="155">
        <v>508072087.0200001</v>
      </c>
      <c r="I795" s="155">
        <v>1045193248.4599998</v>
      </c>
      <c r="J795" s="155"/>
      <c r="K795" s="155"/>
      <c r="L795" s="155"/>
      <c r="M795" s="155">
        <v>111000000.00000001</v>
      </c>
      <c r="N795" s="155">
        <v>934193248.4599998</v>
      </c>
      <c r="O795" s="155">
        <v>285869363.64999992</v>
      </c>
      <c r="P795" s="155">
        <v>93503409.410000041</v>
      </c>
      <c r="Q795" s="155"/>
      <c r="R795" s="155"/>
      <c r="S795" s="155"/>
      <c r="T795" s="155">
        <v>192365954.24000001</v>
      </c>
      <c r="U795" s="155">
        <v>2098768521.4099998</v>
      </c>
      <c r="V795" s="155">
        <v>907280694.57000005</v>
      </c>
      <c r="W795" s="155">
        <v>1191487826.8399999</v>
      </c>
      <c r="X795" s="155">
        <v>2429047029.54</v>
      </c>
      <c r="Y795" s="155">
        <v>2291037366.1700001</v>
      </c>
      <c r="Z795" s="155">
        <v>65003350</v>
      </c>
      <c r="AA795" s="155">
        <v>33163256.290000003</v>
      </c>
      <c r="AB795" s="148"/>
      <c r="AC795" s="149"/>
      <c r="AD795" s="149"/>
      <c r="AE795" s="149"/>
      <c r="AF795" s="149"/>
    </row>
    <row r="796" spans="1:32" ht="13.5" hidden="1" customHeight="1" outlineLevel="2" x14ac:dyDescent="0.15">
      <c r="A796" s="156">
        <v>733</v>
      </c>
      <c r="B796" s="157" t="s">
        <v>1681</v>
      </c>
      <c r="C796" s="146" t="s">
        <v>1788</v>
      </c>
      <c r="D796" s="157" t="s">
        <v>1789</v>
      </c>
      <c r="E796" s="157" t="s">
        <v>1790</v>
      </c>
      <c r="F796" s="157" t="s">
        <v>1791</v>
      </c>
      <c r="G796" s="147">
        <v>97840004.659999996</v>
      </c>
      <c r="H796" s="147">
        <v>48330433.530000001</v>
      </c>
      <c r="I796" s="147">
        <v>49509571.130000003</v>
      </c>
      <c r="J796" s="147"/>
      <c r="K796" s="147"/>
      <c r="L796" s="147"/>
      <c r="M796" s="147">
        <v>14815770.350000001</v>
      </c>
      <c r="N796" s="147">
        <v>34693800.780000001</v>
      </c>
      <c r="O796" s="147">
        <v>17177407.489999998</v>
      </c>
      <c r="P796" s="147">
        <v>8491522.3800000008</v>
      </c>
      <c r="Q796" s="147"/>
      <c r="R796" s="147"/>
      <c r="S796" s="147"/>
      <c r="T796" s="147">
        <v>8685885.1099999994</v>
      </c>
      <c r="U796" s="147">
        <v>294168331.32999998</v>
      </c>
      <c r="V796" s="147">
        <v>135729572.09</v>
      </c>
      <c r="W796" s="147">
        <v>158438759.24000001</v>
      </c>
      <c r="X796" s="147">
        <v>216634215.47999999</v>
      </c>
      <c r="Y796" s="147">
        <v>207300293.59999999</v>
      </c>
      <c r="Z796" s="147">
        <v>917000</v>
      </c>
      <c r="AA796" s="147">
        <v>1986075.26</v>
      </c>
      <c r="AB796" s="148"/>
      <c r="AC796" s="149"/>
      <c r="AD796" s="149"/>
      <c r="AE796" s="149"/>
      <c r="AF796" s="149"/>
    </row>
    <row r="797" spans="1:32" ht="13.5" hidden="1" customHeight="1" outlineLevel="2" x14ac:dyDescent="0.15">
      <c r="A797" s="145">
        <v>734</v>
      </c>
      <c r="B797" s="146" t="s">
        <v>1681</v>
      </c>
      <c r="C797" s="146" t="s">
        <v>1788</v>
      </c>
      <c r="D797" s="146" t="s">
        <v>1789</v>
      </c>
      <c r="E797" s="146" t="s">
        <v>1792</v>
      </c>
      <c r="F797" s="146" t="s">
        <v>1793</v>
      </c>
      <c r="G797" s="147">
        <v>32803759.890000001</v>
      </c>
      <c r="H797" s="147">
        <v>16580875.18</v>
      </c>
      <c r="I797" s="147">
        <v>16222884.710000001</v>
      </c>
      <c r="J797" s="147"/>
      <c r="K797" s="147"/>
      <c r="L797" s="147"/>
      <c r="M797" s="147">
        <v>1937244.4100000001</v>
      </c>
      <c r="N797" s="147">
        <v>14285640.300000001</v>
      </c>
      <c r="O797" s="147">
        <v>5759234.71</v>
      </c>
      <c r="P797" s="147">
        <v>2910801.39</v>
      </c>
      <c r="Q797" s="147"/>
      <c r="R797" s="147"/>
      <c r="S797" s="147"/>
      <c r="T797" s="147">
        <v>2848433.32</v>
      </c>
      <c r="U797" s="147">
        <v>8644681.2699999996</v>
      </c>
      <c r="V797" s="147">
        <v>4269967.43</v>
      </c>
      <c r="W797" s="147">
        <v>4374713.84</v>
      </c>
      <c r="X797" s="147">
        <v>23446031.870000001</v>
      </c>
      <c r="Y797" s="147">
        <v>23276794.600000001</v>
      </c>
      <c r="Z797" s="147">
        <v>5000000</v>
      </c>
      <c r="AA797" s="147">
        <v>473293.26</v>
      </c>
      <c r="AB797" s="148"/>
      <c r="AC797" s="149"/>
      <c r="AD797" s="149"/>
      <c r="AE797" s="149"/>
      <c r="AF797" s="149"/>
    </row>
    <row r="798" spans="1:32" ht="13.5" hidden="1" customHeight="1" outlineLevel="2" x14ac:dyDescent="0.15">
      <c r="A798" s="145">
        <v>735</v>
      </c>
      <c r="B798" s="146" t="s">
        <v>1681</v>
      </c>
      <c r="C798" s="146" t="s">
        <v>1788</v>
      </c>
      <c r="D798" s="146" t="s">
        <v>1789</v>
      </c>
      <c r="E798" s="146" t="s">
        <v>1794</v>
      </c>
      <c r="F798" s="146" t="s">
        <v>1795</v>
      </c>
      <c r="G798" s="147">
        <v>60548196.200000003</v>
      </c>
      <c r="H798" s="147">
        <v>25060584.09</v>
      </c>
      <c r="I798" s="147">
        <v>35487612.109999999</v>
      </c>
      <c r="J798" s="147"/>
      <c r="K798" s="147"/>
      <c r="L798" s="147"/>
      <c r="M798" s="147">
        <v>3523501.31</v>
      </c>
      <c r="N798" s="147">
        <v>31964110.800000001</v>
      </c>
      <c r="O798" s="147">
        <v>10630222.699999999</v>
      </c>
      <c r="P798" s="147">
        <v>4401606.41</v>
      </c>
      <c r="Q798" s="147"/>
      <c r="R798" s="147"/>
      <c r="S798" s="147"/>
      <c r="T798" s="147">
        <v>6228616.29</v>
      </c>
      <c r="U798" s="147">
        <v>16727506.58</v>
      </c>
      <c r="V798" s="147">
        <v>6705487.5</v>
      </c>
      <c r="W798" s="147">
        <v>10022019.08</v>
      </c>
      <c r="X798" s="147">
        <v>51738247.479999997</v>
      </c>
      <c r="Y798" s="147">
        <v>51202610.909999996</v>
      </c>
      <c r="Z798" s="147">
        <v>0</v>
      </c>
      <c r="AA798" s="147">
        <v>1030619.01</v>
      </c>
      <c r="AB798" s="148"/>
      <c r="AC798" s="149"/>
      <c r="AD798" s="149"/>
      <c r="AE798" s="149"/>
      <c r="AF798" s="149"/>
    </row>
    <row r="799" spans="1:32" ht="13.5" hidden="1" customHeight="1" outlineLevel="2" x14ac:dyDescent="0.15">
      <c r="A799" s="145">
        <v>736</v>
      </c>
      <c r="B799" s="146" t="s">
        <v>1681</v>
      </c>
      <c r="C799" s="146" t="s">
        <v>1788</v>
      </c>
      <c r="D799" s="146" t="s">
        <v>1789</v>
      </c>
      <c r="E799" s="146" t="s">
        <v>1796</v>
      </c>
      <c r="F799" s="146" t="s">
        <v>1797</v>
      </c>
      <c r="G799" s="147">
        <v>59964166.880000003</v>
      </c>
      <c r="H799" s="147">
        <v>31910683.809999999</v>
      </c>
      <c r="I799" s="147">
        <v>28053483.07</v>
      </c>
      <c r="J799" s="147"/>
      <c r="K799" s="147"/>
      <c r="L799" s="147"/>
      <c r="M799" s="147">
        <v>3441347.99</v>
      </c>
      <c r="N799" s="147">
        <v>24612135.079999998</v>
      </c>
      <c r="O799" s="147">
        <v>10531082.470000001</v>
      </c>
      <c r="P799" s="147">
        <v>5606845.3799999999</v>
      </c>
      <c r="Q799" s="147"/>
      <c r="R799" s="147"/>
      <c r="S799" s="147"/>
      <c r="T799" s="147">
        <v>4924237.09</v>
      </c>
      <c r="U799" s="147">
        <v>20871552.469999999</v>
      </c>
      <c r="V799" s="147">
        <v>10817344.810000001</v>
      </c>
      <c r="W799" s="147">
        <v>10054207.66</v>
      </c>
      <c r="X799" s="147">
        <v>43031927.82</v>
      </c>
      <c r="Y799" s="147">
        <v>43031927.82</v>
      </c>
      <c r="Z799" s="147">
        <v>7500000</v>
      </c>
      <c r="AA799" s="147">
        <v>1001622.65</v>
      </c>
      <c r="AB799" s="148"/>
      <c r="AC799" s="149"/>
      <c r="AD799" s="149"/>
      <c r="AE799" s="149"/>
      <c r="AF799" s="149"/>
    </row>
    <row r="800" spans="1:32" ht="13.5" hidden="1" customHeight="1" outlineLevel="2" x14ac:dyDescent="0.15">
      <c r="A800" s="145">
        <v>737</v>
      </c>
      <c r="B800" s="146" t="s">
        <v>1681</v>
      </c>
      <c r="C800" s="146" t="s">
        <v>1788</v>
      </c>
      <c r="D800" s="146" t="s">
        <v>1789</v>
      </c>
      <c r="E800" s="146" t="s">
        <v>1798</v>
      </c>
      <c r="F800" s="146" t="s">
        <v>1799</v>
      </c>
      <c r="G800" s="147">
        <v>37690776.100000001</v>
      </c>
      <c r="H800" s="147">
        <v>14352533.310000001</v>
      </c>
      <c r="I800" s="147">
        <v>23338242.789999999</v>
      </c>
      <c r="J800" s="147"/>
      <c r="K800" s="147"/>
      <c r="L800" s="147"/>
      <c r="M800" s="147">
        <v>2439227.19</v>
      </c>
      <c r="N800" s="147">
        <v>20899015.600000001</v>
      </c>
      <c r="O800" s="147">
        <v>6619732.1399999997</v>
      </c>
      <c r="P800" s="147">
        <v>2519827.09</v>
      </c>
      <c r="Q800" s="147"/>
      <c r="R800" s="147"/>
      <c r="S800" s="147"/>
      <c r="T800" s="147">
        <v>4099905.05</v>
      </c>
      <c r="U800" s="147">
        <v>13342108.300000001</v>
      </c>
      <c r="V800" s="147">
        <v>4963229.5999999996</v>
      </c>
      <c r="W800" s="147">
        <v>8378878.7000000002</v>
      </c>
      <c r="X800" s="147">
        <v>35817026.539999999</v>
      </c>
      <c r="Y800" s="147">
        <v>35817026.539999999</v>
      </c>
      <c r="Z800" s="147">
        <v>0</v>
      </c>
      <c r="AA800" s="147">
        <v>550974.59</v>
      </c>
      <c r="AB800" s="148"/>
      <c r="AC800" s="149"/>
      <c r="AD800" s="149"/>
      <c r="AE800" s="149"/>
      <c r="AF800" s="149"/>
    </row>
    <row r="801" spans="1:32" ht="13.5" hidden="1" customHeight="1" outlineLevel="2" x14ac:dyDescent="0.15">
      <c r="A801" s="145">
        <v>738</v>
      </c>
      <c r="B801" s="146" t="s">
        <v>1681</v>
      </c>
      <c r="C801" s="146" t="s">
        <v>1788</v>
      </c>
      <c r="D801" s="146" t="s">
        <v>1789</v>
      </c>
      <c r="E801" s="146" t="s">
        <v>1800</v>
      </c>
      <c r="F801" s="146" t="s">
        <v>1801</v>
      </c>
      <c r="G801" s="147">
        <v>53290590.840000004</v>
      </c>
      <c r="H801" s="147">
        <v>22997301.190000001</v>
      </c>
      <c r="I801" s="147">
        <v>30293289.649999999</v>
      </c>
      <c r="J801" s="147"/>
      <c r="K801" s="147"/>
      <c r="L801" s="147"/>
      <c r="M801" s="147">
        <v>3239660.94</v>
      </c>
      <c r="N801" s="147">
        <v>27053628.710000001</v>
      </c>
      <c r="O801" s="147">
        <v>9356031.7899999991</v>
      </c>
      <c r="P801" s="147">
        <v>4036890.91</v>
      </c>
      <c r="Q801" s="147"/>
      <c r="R801" s="147"/>
      <c r="S801" s="147"/>
      <c r="T801" s="147">
        <v>5319140.88</v>
      </c>
      <c r="U801" s="147">
        <v>18996681.969999999</v>
      </c>
      <c r="V801" s="147">
        <v>8038708.9000000004</v>
      </c>
      <c r="W801" s="147">
        <v>10957973.07</v>
      </c>
      <c r="X801" s="147">
        <v>46570403.600000001</v>
      </c>
      <c r="Y801" s="147">
        <v>44384047.729999997</v>
      </c>
      <c r="Z801" s="147">
        <v>1000000</v>
      </c>
      <c r="AA801" s="147">
        <v>867306.45</v>
      </c>
      <c r="AB801" s="148"/>
      <c r="AC801" s="149"/>
      <c r="AD801" s="149"/>
      <c r="AE801" s="149"/>
      <c r="AF801" s="149"/>
    </row>
    <row r="802" spans="1:32" ht="13.5" hidden="1" customHeight="1" outlineLevel="2" x14ac:dyDescent="0.15">
      <c r="A802" s="145">
        <v>739</v>
      </c>
      <c r="B802" s="146" t="s">
        <v>1681</v>
      </c>
      <c r="C802" s="146" t="s">
        <v>1788</v>
      </c>
      <c r="D802" s="146" t="s">
        <v>1789</v>
      </c>
      <c r="E802" s="146" t="s">
        <v>1802</v>
      </c>
      <c r="F802" s="146" t="s">
        <v>1803</v>
      </c>
      <c r="G802" s="147">
        <v>28121045.010000002</v>
      </c>
      <c r="H802" s="147">
        <v>11557713.33</v>
      </c>
      <c r="I802" s="147">
        <v>16563331.68</v>
      </c>
      <c r="J802" s="147"/>
      <c r="K802" s="147"/>
      <c r="L802" s="147"/>
      <c r="M802" s="147">
        <v>1978874.54</v>
      </c>
      <c r="N802" s="147">
        <v>14584457.140000001</v>
      </c>
      <c r="O802" s="147">
        <v>4941298.4800000004</v>
      </c>
      <c r="P802" s="147">
        <v>2030714.01</v>
      </c>
      <c r="Q802" s="147"/>
      <c r="R802" s="147"/>
      <c r="S802" s="147"/>
      <c r="T802" s="147">
        <v>2910584.47</v>
      </c>
      <c r="U802" s="147">
        <v>9351505.1300000008</v>
      </c>
      <c r="V802" s="147">
        <v>3768102.66</v>
      </c>
      <c r="W802" s="147">
        <v>5583402.4699999997</v>
      </c>
      <c r="X802" s="147">
        <v>25057318.620000001</v>
      </c>
      <c r="Y802" s="147">
        <v>25057318.620000001</v>
      </c>
      <c r="Z802" s="147">
        <v>4000000</v>
      </c>
      <c r="AA802" s="147">
        <v>382690.59</v>
      </c>
      <c r="AB802" s="148"/>
      <c r="AC802" s="149"/>
      <c r="AD802" s="149"/>
      <c r="AE802" s="149"/>
      <c r="AF802" s="149"/>
    </row>
    <row r="803" spans="1:32" ht="13.5" hidden="1" customHeight="1" outlineLevel="2" x14ac:dyDescent="0.15">
      <c r="A803" s="145">
        <v>740</v>
      </c>
      <c r="B803" s="146" t="s">
        <v>1681</v>
      </c>
      <c r="C803" s="146" t="s">
        <v>1788</v>
      </c>
      <c r="D803" s="146" t="s">
        <v>1789</v>
      </c>
      <c r="E803" s="146" t="s">
        <v>1804</v>
      </c>
      <c r="F803" s="146" t="s">
        <v>1805</v>
      </c>
      <c r="G803" s="147">
        <v>34641168.869999997</v>
      </c>
      <c r="H803" s="147">
        <v>12345666.109999999</v>
      </c>
      <c r="I803" s="147">
        <v>22295502.760000002</v>
      </c>
      <c r="J803" s="147"/>
      <c r="K803" s="147"/>
      <c r="L803" s="147"/>
      <c r="M803" s="147">
        <v>2311929.7800000003</v>
      </c>
      <c r="N803" s="147">
        <v>19983572.98</v>
      </c>
      <c r="O803" s="147">
        <v>6091697.04</v>
      </c>
      <c r="P803" s="147">
        <v>2170275.6</v>
      </c>
      <c r="Q803" s="147"/>
      <c r="R803" s="147"/>
      <c r="S803" s="147"/>
      <c r="T803" s="147">
        <v>3921421.44</v>
      </c>
      <c r="U803" s="147">
        <v>11940371.01</v>
      </c>
      <c r="V803" s="147">
        <v>4209473.29</v>
      </c>
      <c r="W803" s="147">
        <v>7730897.7199999997</v>
      </c>
      <c r="X803" s="147">
        <v>33947821.920000002</v>
      </c>
      <c r="Y803" s="147">
        <v>33947821.920000002</v>
      </c>
      <c r="Z803" s="147">
        <v>0</v>
      </c>
      <c r="AA803" s="147">
        <v>469854.87</v>
      </c>
      <c r="AB803" s="148"/>
      <c r="AC803" s="149"/>
      <c r="AD803" s="149"/>
      <c r="AE803" s="149"/>
      <c r="AF803" s="149"/>
    </row>
    <row r="804" spans="1:32" ht="13.5" hidden="1" customHeight="1" outlineLevel="2" x14ac:dyDescent="0.15">
      <c r="A804" s="145">
        <v>741</v>
      </c>
      <c r="B804" s="146" t="s">
        <v>1681</v>
      </c>
      <c r="C804" s="146" t="s">
        <v>1788</v>
      </c>
      <c r="D804" s="146" t="s">
        <v>1789</v>
      </c>
      <c r="E804" s="146" t="s">
        <v>1806</v>
      </c>
      <c r="F804" s="146" t="s">
        <v>1807</v>
      </c>
      <c r="G804" s="147">
        <v>81011693.620000005</v>
      </c>
      <c r="H804" s="147">
        <v>34034045.240000002</v>
      </c>
      <c r="I804" s="147">
        <v>46977648.380000003</v>
      </c>
      <c r="J804" s="147"/>
      <c r="K804" s="147"/>
      <c r="L804" s="147"/>
      <c r="M804" s="147">
        <v>6312443.4900000002</v>
      </c>
      <c r="N804" s="147">
        <v>40665204.890000001</v>
      </c>
      <c r="O804" s="147">
        <v>14222923.199999999</v>
      </c>
      <c r="P804" s="147">
        <v>5976999.0599999996</v>
      </c>
      <c r="Q804" s="147"/>
      <c r="R804" s="147"/>
      <c r="S804" s="147"/>
      <c r="T804" s="147">
        <v>8245924.1399999997</v>
      </c>
      <c r="U804" s="147">
        <v>63209353.18</v>
      </c>
      <c r="V804" s="147">
        <v>25742520.699999999</v>
      </c>
      <c r="W804" s="147">
        <v>37466832.479999997</v>
      </c>
      <c r="X804" s="147">
        <v>92690405</v>
      </c>
      <c r="Y804" s="147">
        <v>88473449.579999998</v>
      </c>
      <c r="Z804" s="147">
        <v>0</v>
      </c>
      <c r="AA804" s="147">
        <v>1544691.13</v>
      </c>
      <c r="AB804" s="148"/>
      <c r="AC804" s="149"/>
      <c r="AD804" s="149"/>
      <c r="AE804" s="149"/>
      <c r="AF804" s="149"/>
    </row>
    <row r="805" spans="1:32" ht="13.5" hidden="1" customHeight="1" outlineLevel="1" x14ac:dyDescent="0.15">
      <c r="A805" s="151"/>
      <c r="B805" s="152"/>
      <c r="C805" s="153"/>
      <c r="D805" s="154" t="s">
        <v>1808</v>
      </c>
      <c r="E805" s="152"/>
      <c r="F805" s="152"/>
      <c r="G805" s="155">
        <v>485911402.07000005</v>
      </c>
      <c r="H805" s="155">
        <v>217169835.79000002</v>
      </c>
      <c r="I805" s="155">
        <v>268741566.28000003</v>
      </c>
      <c r="J805" s="155"/>
      <c r="K805" s="155"/>
      <c r="L805" s="155"/>
      <c r="M805" s="155">
        <v>40000000.000000007</v>
      </c>
      <c r="N805" s="155">
        <v>228741566.28000003</v>
      </c>
      <c r="O805" s="155">
        <v>85329630.020000011</v>
      </c>
      <c r="P805" s="155">
        <v>38145482.230000004</v>
      </c>
      <c r="Q805" s="155"/>
      <c r="R805" s="155"/>
      <c r="S805" s="155"/>
      <c r="T805" s="155">
        <v>47184147.789999999</v>
      </c>
      <c r="U805" s="155">
        <v>457252091.23999995</v>
      </c>
      <c r="V805" s="155">
        <v>204244406.97999999</v>
      </c>
      <c r="W805" s="155">
        <v>253007684.25999999</v>
      </c>
      <c r="X805" s="155">
        <v>568933398.33000004</v>
      </c>
      <c r="Y805" s="155">
        <v>552491291.32000005</v>
      </c>
      <c r="Z805" s="155">
        <v>18417000</v>
      </c>
      <c r="AA805" s="155">
        <v>8307127.8100000005</v>
      </c>
      <c r="AB805" s="148"/>
      <c r="AC805" s="149"/>
      <c r="AD805" s="149"/>
      <c r="AE805" s="149"/>
      <c r="AF805" s="149"/>
    </row>
    <row r="806" spans="1:32" ht="13.5" hidden="1" customHeight="1" outlineLevel="2" x14ac:dyDescent="0.15">
      <c r="A806" s="156">
        <v>742</v>
      </c>
      <c r="B806" s="157" t="s">
        <v>1681</v>
      </c>
      <c r="C806" s="146" t="s">
        <v>1809</v>
      </c>
      <c r="D806" s="157" t="s">
        <v>1810</v>
      </c>
      <c r="E806" s="157" t="s">
        <v>1811</v>
      </c>
      <c r="F806" s="157" t="s">
        <v>1812</v>
      </c>
      <c r="G806" s="147">
        <v>102085695.94</v>
      </c>
      <c r="H806" s="147">
        <v>52916513.369999997</v>
      </c>
      <c r="I806" s="147">
        <v>49169182.57</v>
      </c>
      <c r="J806" s="147"/>
      <c r="K806" s="147"/>
      <c r="L806" s="147"/>
      <c r="M806" s="147">
        <v>6415002.8100000005</v>
      </c>
      <c r="N806" s="147">
        <v>42754179.759999998</v>
      </c>
      <c r="O806" s="147">
        <v>18238828.859999999</v>
      </c>
      <c r="P806" s="147">
        <v>9449377.3900000006</v>
      </c>
      <c r="Q806" s="147"/>
      <c r="R806" s="147"/>
      <c r="S806" s="147"/>
      <c r="T806" s="147">
        <v>8789451.4700000007</v>
      </c>
      <c r="U806" s="147">
        <v>190465976.11000001</v>
      </c>
      <c r="V806" s="147">
        <v>93822165.239999995</v>
      </c>
      <c r="W806" s="147">
        <v>96643810.870000005</v>
      </c>
      <c r="X806" s="147">
        <v>154602444.91</v>
      </c>
      <c r="Y806" s="147">
        <v>152960308.62</v>
      </c>
      <c r="Z806" s="147">
        <v>2000000</v>
      </c>
      <c r="AA806" s="147">
        <v>1447512.76</v>
      </c>
      <c r="AB806" s="148"/>
      <c r="AC806" s="149"/>
      <c r="AD806" s="149"/>
      <c r="AE806" s="149"/>
      <c r="AF806" s="149"/>
    </row>
    <row r="807" spans="1:32" ht="13.5" hidden="1" customHeight="1" outlineLevel="2" x14ac:dyDescent="0.15">
      <c r="A807" s="145">
        <v>743</v>
      </c>
      <c r="B807" s="146" t="s">
        <v>1681</v>
      </c>
      <c r="C807" s="146" t="s">
        <v>1809</v>
      </c>
      <c r="D807" s="146" t="s">
        <v>1810</v>
      </c>
      <c r="E807" s="146" t="s">
        <v>1813</v>
      </c>
      <c r="F807" s="146" t="s">
        <v>1814</v>
      </c>
      <c r="G807" s="147">
        <v>43359271.420000002</v>
      </c>
      <c r="H807" s="147">
        <v>17119097.98</v>
      </c>
      <c r="I807" s="147">
        <v>26240173.440000001</v>
      </c>
      <c r="J807" s="147"/>
      <c r="K807" s="147"/>
      <c r="L807" s="147"/>
      <c r="M807" s="147">
        <v>2018038.9</v>
      </c>
      <c r="N807" s="147">
        <v>24222134.539999999</v>
      </c>
      <c r="O807" s="147">
        <v>7746651.71</v>
      </c>
      <c r="P807" s="147">
        <v>3059753.95</v>
      </c>
      <c r="Q807" s="147"/>
      <c r="R807" s="147"/>
      <c r="S807" s="147"/>
      <c r="T807" s="147">
        <v>4686897.76</v>
      </c>
      <c r="U807" s="147">
        <v>12532451.15</v>
      </c>
      <c r="V807" s="147">
        <v>4860051.07</v>
      </c>
      <c r="W807" s="147">
        <v>7672400.0800000001</v>
      </c>
      <c r="X807" s="147">
        <v>38599471.280000001</v>
      </c>
      <c r="Y807" s="147">
        <v>34918230.759999998</v>
      </c>
      <c r="Z807" s="147">
        <v>0</v>
      </c>
      <c r="AA807" s="147">
        <v>817541.81</v>
      </c>
      <c r="AB807" s="148"/>
      <c r="AC807" s="149"/>
      <c r="AD807" s="149"/>
      <c r="AE807" s="149"/>
      <c r="AF807" s="149"/>
    </row>
    <row r="808" spans="1:32" ht="13.5" hidden="1" customHeight="1" outlineLevel="2" x14ac:dyDescent="0.15">
      <c r="A808" s="145">
        <v>744</v>
      </c>
      <c r="B808" s="146" t="s">
        <v>1681</v>
      </c>
      <c r="C808" s="146" t="s">
        <v>1809</v>
      </c>
      <c r="D808" s="146" t="s">
        <v>1810</v>
      </c>
      <c r="E808" s="146" t="s">
        <v>1815</v>
      </c>
      <c r="F808" s="146" t="s">
        <v>1816</v>
      </c>
      <c r="G808" s="147">
        <v>49710563.469999999</v>
      </c>
      <c r="H808" s="147">
        <v>17744724.710000001</v>
      </c>
      <c r="I808" s="147">
        <v>31965838.760000002</v>
      </c>
      <c r="J808" s="147"/>
      <c r="K808" s="147"/>
      <c r="L808" s="147"/>
      <c r="M808" s="147">
        <v>2416735.2400000002</v>
      </c>
      <c r="N808" s="147">
        <v>29549103.52</v>
      </c>
      <c r="O808" s="147">
        <v>8881385.8900000006</v>
      </c>
      <c r="P808" s="147">
        <v>3170171.24</v>
      </c>
      <c r="Q808" s="147"/>
      <c r="R808" s="147"/>
      <c r="S808" s="147"/>
      <c r="T808" s="147">
        <v>5711214.6500000004</v>
      </c>
      <c r="U808" s="147">
        <v>18708006.809999999</v>
      </c>
      <c r="V808" s="147">
        <v>6532474.0499999998</v>
      </c>
      <c r="W808" s="147">
        <v>12175532.76</v>
      </c>
      <c r="X808" s="147">
        <v>49852586.170000002</v>
      </c>
      <c r="Y808" s="147">
        <v>45896350.659999996</v>
      </c>
      <c r="Z808" s="147">
        <v>0</v>
      </c>
      <c r="AA808" s="147">
        <v>991460.02</v>
      </c>
      <c r="AB808" s="148"/>
      <c r="AC808" s="149"/>
      <c r="AD808" s="149"/>
      <c r="AE808" s="149"/>
      <c r="AF808" s="149"/>
    </row>
    <row r="809" spans="1:32" ht="13.5" hidden="1" customHeight="1" outlineLevel="2" x14ac:dyDescent="0.15">
      <c r="A809" s="145">
        <v>745</v>
      </c>
      <c r="B809" s="146" t="s">
        <v>1681</v>
      </c>
      <c r="C809" s="146" t="s">
        <v>1809</v>
      </c>
      <c r="D809" s="146" t="s">
        <v>1810</v>
      </c>
      <c r="E809" s="146" t="s">
        <v>1817</v>
      </c>
      <c r="F809" s="146" t="s">
        <v>1818</v>
      </c>
      <c r="G809" s="147">
        <v>30000133.140000001</v>
      </c>
      <c r="H809" s="147">
        <v>15676690.970000001</v>
      </c>
      <c r="I809" s="147">
        <v>14323442.17</v>
      </c>
      <c r="J809" s="147"/>
      <c r="K809" s="147"/>
      <c r="L809" s="147"/>
      <c r="M809" s="147">
        <v>1260730.2200000002</v>
      </c>
      <c r="N809" s="147">
        <v>13062711.949999999</v>
      </c>
      <c r="O809" s="147">
        <v>5361003.42</v>
      </c>
      <c r="P809" s="147">
        <v>2801537.93</v>
      </c>
      <c r="Q809" s="147"/>
      <c r="R809" s="147"/>
      <c r="S809" s="147"/>
      <c r="T809" s="147">
        <v>2559465.4900000002</v>
      </c>
      <c r="U809" s="147">
        <v>10470344.279999999</v>
      </c>
      <c r="V809" s="147">
        <v>5364647.0999999996</v>
      </c>
      <c r="W809" s="147">
        <v>5105697.18</v>
      </c>
      <c r="X809" s="147">
        <v>21988604.84</v>
      </c>
      <c r="Y809" s="147">
        <v>21988604.84</v>
      </c>
      <c r="Z809" s="147">
        <v>7011395.1600000001</v>
      </c>
      <c r="AA809" s="147">
        <v>419357.37</v>
      </c>
      <c r="AB809" s="148"/>
      <c r="AC809" s="149"/>
      <c r="AD809" s="149"/>
      <c r="AE809" s="149"/>
      <c r="AF809" s="149"/>
    </row>
    <row r="810" spans="1:32" ht="13.5" hidden="1" customHeight="1" outlineLevel="2" x14ac:dyDescent="0.15">
      <c r="A810" s="145">
        <v>746</v>
      </c>
      <c r="B810" s="146" t="s">
        <v>1681</v>
      </c>
      <c r="C810" s="146" t="s">
        <v>1809</v>
      </c>
      <c r="D810" s="146" t="s">
        <v>1810</v>
      </c>
      <c r="E810" s="146" t="s">
        <v>1819</v>
      </c>
      <c r="F810" s="146" t="s">
        <v>1820</v>
      </c>
      <c r="G810" s="147">
        <v>41304096.670000002</v>
      </c>
      <c r="H810" s="147">
        <v>17368897.690000001</v>
      </c>
      <c r="I810" s="147">
        <v>23935198.98</v>
      </c>
      <c r="J810" s="147"/>
      <c r="K810" s="147"/>
      <c r="L810" s="147"/>
      <c r="M810" s="147">
        <v>1897591.93</v>
      </c>
      <c r="N810" s="147">
        <v>22037607.050000001</v>
      </c>
      <c r="O810" s="147">
        <v>7379470.2000000002</v>
      </c>
      <c r="P810" s="147">
        <v>3103614.25</v>
      </c>
      <c r="Q810" s="147"/>
      <c r="R810" s="147"/>
      <c r="S810" s="147"/>
      <c r="T810" s="147">
        <v>4275855.95</v>
      </c>
      <c r="U810" s="147">
        <v>12828275.060000001</v>
      </c>
      <c r="V810" s="147">
        <v>5305015.0599999996</v>
      </c>
      <c r="W810" s="147">
        <v>7523260</v>
      </c>
      <c r="X810" s="147">
        <v>35734314.93</v>
      </c>
      <c r="Y810" s="147">
        <v>32255086.719999999</v>
      </c>
      <c r="Z810" s="147">
        <v>0</v>
      </c>
      <c r="AA810" s="147">
        <v>939348.37</v>
      </c>
      <c r="AB810" s="148"/>
      <c r="AC810" s="149"/>
      <c r="AD810" s="149"/>
      <c r="AE810" s="149"/>
      <c r="AF810" s="149"/>
    </row>
    <row r="811" spans="1:32" ht="13.5" hidden="1" customHeight="1" outlineLevel="2" x14ac:dyDescent="0.15">
      <c r="A811" s="145">
        <v>747</v>
      </c>
      <c r="B811" s="146" t="s">
        <v>1681</v>
      </c>
      <c r="C811" s="146" t="s">
        <v>1809</v>
      </c>
      <c r="D811" s="146" t="s">
        <v>1810</v>
      </c>
      <c r="E811" s="146" t="s">
        <v>1821</v>
      </c>
      <c r="F811" s="146" t="s">
        <v>1822</v>
      </c>
      <c r="G811" s="147">
        <v>48508525.759999998</v>
      </c>
      <c r="H811" s="147">
        <v>22367776.460000001</v>
      </c>
      <c r="I811" s="147">
        <v>26140749.300000001</v>
      </c>
      <c r="J811" s="147"/>
      <c r="K811" s="147"/>
      <c r="L811" s="147"/>
      <c r="M811" s="147">
        <v>2277643.0300000003</v>
      </c>
      <c r="N811" s="147">
        <v>23863106.27</v>
      </c>
      <c r="O811" s="147">
        <v>8668418.4900000002</v>
      </c>
      <c r="P811" s="147">
        <v>3998890.27</v>
      </c>
      <c r="Q811" s="147"/>
      <c r="R811" s="147"/>
      <c r="S811" s="147"/>
      <c r="T811" s="147">
        <v>4669528.22</v>
      </c>
      <c r="U811" s="147">
        <v>21538862.850000001</v>
      </c>
      <c r="V811" s="147">
        <v>9757003.2699999996</v>
      </c>
      <c r="W811" s="147">
        <v>11781859.58</v>
      </c>
      <c r="X811" s="147">
        <v>42592137.100000001</v>
      </c>
      <c r="Y811" s="147">
        <v>42592137.100000001</v>
      </c>
      <c r="Z811" s="147">
        <v>6467054.8399999999</v>
      </c>
      <c r="AA811" s="147">
        <v>513938.57</v>
      </c>
      <c r="AB811" s="148"/>
      <c r="AC811" s="149"/>
      <c r="AD811" s="149"/>
      <c r="AE811" s="149"/>
      <c r="AF811" s="149"/>
    </row>
    <row r="812" spans="1:32" ht="13.5" hidden="1" customHeight="1" outlineLevel="2" x14ac:dyDescent="0.15">
      <c r="A812" s="145">
        <v>748</v>
      </c>
      <c r="B812" s="146" t="s">
        <v>1681</v>
      </c>
      <c r="C812" s="146" t="s">
        <v>1809</v>
      </c>
      <c r="D812" s="146" t="s">
        <v>1810</v>
      </c>
      <c r="E812" s="146" t="s">
        <v>1823</v>
      </c>
      <c r="F812" s="146" t="s">
        <v>1824</v>
      </c>
      <c r="G812" s="147">
        <v>40127204.289999999</v>
      </c>
      <c r="H812" s="147">
        <v>16753651.800000001</v>
      </c>
      <c r="I812" s="147">
        <v>23373552.489999998</v>
      </c>
      <c r="J812" s="147"/>
      <c r="K812" s="147"/>
      <c r="L812" s="147"/>
      <c r="M812" s="147">
        <v>1714257.87</v>
      </c>
      <c r="N812" s="147">
        <v>21659294.620000001</v>
      </c>
      <c r="O812" s="147">
        <v>7173144.8600000003</v>
      </c>
      <c r="P812" s="147">
        <v>2994151.81</v>
      </c>
      <c r="Q812" s="147"/>
      <c r="R812" s="147"/>
      <c r="S812" s="147"/>
      <c r="T812" s="147">
        <v>4178993.05</v>
      </c>
      <c r="U812" s="147">
        <v>13197353.529999999</v>
      </c>
      <c r="V812" s="147">
        <v>5434297.3899999997</v>
      </c>
      <c r="W812" s="147">
        <v>7763056.1399999997</v>
      </c>
      <c r="X812" s="147">
        <v>35315601.68</v>
      </c>
      <c r="Y812" s="147">
        <v>35315601.68</v>
      </c>
      <c r="Z812" s="147">
        <v>0</v>
      </c>
      <c r="AA812" s="147">
        <v>724762.37</v>
      </c>
      <c r="AB812" s="148"/>
      <c r="AC812" s="149"/>
      <c r="AD812" s="149"/>
      <c r="AE812" s="149"/>
      <c r="AF812" s="149"/>
    </row>
    <row r="813" spans="1:32" ht="13.5" hidden="1" customHeight="1" outlineLevel="1" x14ac:dyDescent="0.15">
      <c r="A813" s="151"/>
      <c r="B813" s="152"/>
      <c r="C813" s="153"/>
      <c r="D813" s="154" t="s">
        <v>1825</v>
      </c>
      <c r="E813" s="152"/>
      <c r="F813" s="152"/>
      <c r="G813" s="155">
        <v>355095490.69000006</v>
      </c>
      <c r="H813" s="155">
        <v>159947352.98000002</v>
      </c>
      <c r="I813" s="155">
        <v>195148137.71000004</v>
      </c>
      <c r="J813" s="155"/>
      <c r="K813" s="155"/>
      <c r="L813" s="155"/>
      <c r="M813" s="155">
        <v>18000000.000000004</v>
      </c>
      <c r="N813" s="155">
        <v>177148137.71000001</v>
      </c>
      <c r="O813" s="155">
        <v>63448903.430000007</v>
      </c>
      <c r="P813" s="155">
        <v>28577496.84</v>
      </c>
      <c r="Q813" s="155"/>
      <c r="R813" s="155"/>
      <c r="S813" s="155"/>
      <c r="T813" s="155">
        <v>34871406.590000004</v>
      </c>
      <c r="U813" s="155">
        <v>279741269.79000002</v>
      </c>
      <c r="V813" s="155">
        <v>131075653.17999999</v>
      </c>
      <c r="W813" s="155">
        <v>148665616.61000001</v>
      </c>
      <c r="X813" s="155">
        <v>378685160.91000003</v>
      </c>
      <c r="Y813" s="155">
        <v>365926320.38000005</v>
      </c>
      <c r="Z813" s="155">
        <v>15478450</v>
      </c>
      <c r="AA813" s="155">
        <v>5853921.2700000005</v>
      </c>
      <c r="AB813" s="148"/>
      <c r="AC813" s="149"/>
      <c r="AD813" s="149"/>
      <c r="AE813" s="149"/>
      <c r="AF813" s="149"/>
    </row>
    <row r="814" spans="1:32" ht="13.5" hidden="1" customHeight="1" outlineLevel="2" x14ac:dyDescent="0.15">
      <c r="A814" s="156">
        <v>749</v>
      </c>
      <c r="B814" s="157" t="s">
        <v>1681</v>
      </c>
      <c r="C814" s="146" t="s">
        <v>1826</v>
      </c>
      <c r="D814" s="157" t="s">
        <v>1827</v>
      </c>
      <c r="E814" s="157" t="s">
        <v>1828</v>
      </c>
      <c r="F814" s="157" t="s">
        <v>1829</v>
      </c>
      <c r="G814" s="147">
        <v>103596202.98999999</v>
      </c>
      <c r="H814" s="147">
        <v>56147949.369999997</v>
      </c>
      <c r="I814" s="147">
        <v>47448253.619999997</v>
      </c>
      <c r="J814" s="147"/>
      <c r="K814" s="147"/>
      <c r="L814" s="147"/>
      <c r="M814" s="147">
        <v>15555858.039999999</v>
      </c>
      <c r="N814" s="147">
        <v>31892395.579999998</v>
      </c>
      <c r="O814" s="147">
        <v>19059443.050000001</v>
      </c>
      <c r="P814" s="147">
        <v>10323244.039999999</v>
      </c>
      <c r="Q814" s="147"/>
      <c r="R814" s="147"/>
      <c r="S814" s="147"/>
      <c r="T814" s="147">
        <v>8736199.0099999998</v>
      </c>
      <c r="U814" s="147">
        <v>215348685.34999999</v>
      </c>
      <c r="V814" s="147">
        <v>108499044.59</v>
      </c>
      <c r="W814" s="147">
        <v>106849640.76000001</v>
      </c>
      <c r="X814" s="147">
        <v>163034093.38999999</v>
      </c>
      <c r="Y814" s="147">
        <v>147094650.53999999</v>
      </c>
      <c r="Z814" s="147">
        <v>0</v>
      </c>
      <c r="AA814" s="147">
        <v>0</v>
      </c>
      <c r="AB814" s="148"/>
      <c r="AC814" s="149"/>
      <c r="AD814" s="149"/>
      <c r="AE814" s="149"/>
      <c r="AF814" s="149"/>
    </row>
    <row r="815" spans="1:32" ht="13.5" hidden="1" customHeight="1" outlineLevel="2" x14ac:dyDescent="0.15">
      <c r="A815" s="145">
        <v>750</v>
      </c>
      <c r="B815" s="146" t="s">
        <v>1681</v>
      </c>
      <c r="C815" s="146" t="s">
        <v>1826</v>
      </c>
      <c r="D815" s="146" t="s">
        <v>1827</v>
      </c>
      <c r="E815" s="146" t="s">
        <v>1830</v>
      </c>
      <c r="F815" s="146" t="s">
        <v>1831</v>
      </c>
      <c r="G815" s="147">
        <v>45868899.380000003</v>
      </c>
      <c r="H815" s="147">
        <v>23798605.640000001</v>
      </c>
      <c r="I815" s="147">
        <v>22070293.739999998</v>
      </c>
      <c r="J815" s="147"/>
      <c r="K815" s="147"/>
      <c r="L815" s="147"/>
      <c r="M815" s="147">
        <v>406512.7</v>
      </c>
      <c r="N815" s="147">
        <v>21663781.039999999</v>
      </c>
      <c r="O815" s="147">
        <v>8438716.2200000007</v>
      </c>
      <c r="P815" s="147">
        <v>4378834.22</v>
      </c>
      <c r="Q815" s="147"/>
      <c r="R815" s="147"/>
      <c r="S815" s="147"/>
      <c r="T815" s="147">
        <v>4059882</v>
      </c>
      <c r="U815" s="147">
        <v>11725413.59</v>
      </c>
      <c r="V815" s="147">
        <v>5952211.1399999997</v>
      </c>
      <c r="W815" s="147">
        <v>5773202.4500000002</v>
      </c>
      <c r="X815" s="147">
        <v>31903378.190000001</v>
      </c>
      <c r="Y815" s="147">
        <v>31903378.190000001</v>
      </c>
      <c r="Z815" s="147">
        <v>1800000</v>
      </c>
      <c r="AA815" s="147">
        <v>352000.16</v>
      </c>
      <c r="AB815" s="148"/>
      <c r="AC815" s="149"/>
      <c r="AD815" s="149"/>
      <c r="AE815" s="149"/>
      <c r="AF815" s="149"/>
    </row>
    <row r="816" spans="1:32" ht="13.5" hidden="1" customHeight="1" outlineLevel="2" x14ac:dyDescent="0.15">
      <c r="A816" s="145">
        <v>751</v>
      </c>
      <c r="B816" s="146" t="s">
        <v>1681</v>
      </c>
      <c r="C816" s="146" t="s">
        <v>1826</v>
      </c>
      <c r="D816" s="146" t="s">
        <v>1827</v>
      </c>
      <c r="E816" s="146" t="s">
        <v>1832</v>
      </c>
      <c r="F816" s="146" t="s">
        <v>1833</v>
      </c>
      <c r="G816" s="147">
        <v>44361809.079999998</v>
      </c>
      <c r="H816" s="147">
        <v>24393354.34</v>
      </c>
      <c r="I816" s="147">
        <v>19968454.739999998</v>
      </c>
      <c r="J816" s="147"/>
      <c r="K816" s="147"/>
      <c r="L816" s="147"/>
      <c r="M816" s="147">
        <v>407793.1</v>
      </c>
      <c r="N816" s="147">
        <v>19560661.640000001</v>
      </c>
      <c r="O816" s="147">
        <v>8159763.8200000003</v>
      </c>
      <c r="P816" s="147">
        <v>4485533.22</v>
      </c>
      <c r="Q816" s="147"/>
      <c r="R816" s="147"/>
      <c r="S816" s="147"/>
      <c r="T816" s="147">
        <v>3674230.6</v>
      </c>
      <c r="U816" s="147">
        <v>11070205.93</v>
      </c>
      <c r="V816" s="147">
        <v>5973740.4400000004</v>
      </c>
      <c r="W816" s="147">
        <v>5096465.49</v>
      </c>
      <c r="X816" s="147">
        <v>28739150.829999998</v>
      </c>
      <c r="Y816" s="147">
        <v>28739150.829999998</v>
      </c>
      <c r="Z816" s="147">
        <v>4540214</v>
      </c>
      <c r="AA816" s="147">
        <v>3030000</v>
      </c>
      <c r="AB816" s="148"/>
      <c r="AC816" s="149"/>
      <c r="AD816" s="149"/>
      <c r="AE816" s="149"/>
      <c r="AF816" s="149"/>
    </row>
    <row r="817" spans="1:32" ht="13.5" hidden="1" customHeight="1" outlineLevel="2" x14ac:dyDescent="0.15">
      <c r="A817" s="145">
        <v>752</v>
      </c>
      <c r="B817" s="146" t="s">
        <v>1681</v>
      </c>
      <c r="C817" s="146" t="s">
        <v>1826</v>
      </c>
      <c r="D817" s="146" t="s">
        <v>1827</v>
      </c>
      <c r="E817" s="146" t="s">
        <v>1834</v>
      </c>
      <c r="F817" s="146" t="s">
        <v>1835</v>
      </c>
      <c r="G817" s="147">
        <v>42171313.710000001</v>
      </c>
      <c r="H817" s="147">
        <v>18926088.309999999</v>
      </c>
      <c r="I817" s="147">
        <v>23245225.399999999</v>
      </c>
      <c r="J817" s="147"/>
      <c r="K817" s="147"/>
      <c r="L817" s="147"/>
      <c r="M817" s="147">
        <v>411426.6</v>
      </c>
      <c r="N817" s="147">
        <v>22833798.800000001</v>
      </c>
      <c r="O817" s="147">
        <v>7758602.4199999999</v>
      </c>
      <c r="P817" s="147">
        <v>3483277.39</v>
      </c>
      <c r="Q817" s="147"/>
      <c r="R817" s="147"/>
      <c r="S817" s="147"/>
      <c r="T817" s="147">
        <v>4275325.03</v>
      </c>
      <c r="U817" s="147">
        <v>12862907.720000001</v>
      </c>
      <c r="V817" s="147">
        <v>5704253.2999999998</v>
      </c>
      <c r="W817" s="147">
        <v>7158654.4199999999</v>
      </c>
      <c r="X817" s="147">
        <v>34679204.850000001</v>
      </c>
      <c r="Y817" s="147">
        <v>34428132.5</v>
      </c>
      <c r="Z817" s="147">
        <v>1781149</v>
      </c>
      <c r="AA817" s="147">
        <v>1200000</v>
      </c>
      <c r="AB817" s="148"/>
      <c r="AC817" s="149"/>
      <c r="AD817" s="149"/>
      <c r="AE817" s="149"/>
      <c r="AF817" s="149"/>
    </row>
    <row r="818" spans="1:32" ht="13.5" hidden="1" customHeight="1" outlineLevel="2" x14ac:dyDescent="0.15">
      <c r="A818" s="145">
        <v>753</v>
      </c>
      <c r="B818" s="146" t="s">
        <v>1681</v>
      </c>
      <c r="C818" s="146" t="s">
        <v>1826</v>
      </c>
      <c r="D818" s="146" t="s">
        <v>1827</v>
      </c>
      <c r="E818" s="146" t="s">
        <v>1836</v>
      </c>
      <c r="F818" s="146" t="s">
        <v>1837</v>
      </c>
      <c r="G818" s="147">
        <v>43606076.149999999</v>
      </c>
      <c r="H818" s="147">
        <v>25749550.940000001</v>
      </c>
      <c r="I818" s="147">
        <v>17856525.210000001</v>
      </c>
      <c r="J818" s="147"/>
      <c r="K818" s="147"/>
      <c r="L818" s="147"/>
      <c r="M818" s="147">
        <v>405941.08</v>
      </c>
      <c r="N818" s="147">
        <v>17450584.129999999</v>
      </c>
      <c r="O818" s="147">
        <v>8022567.4400000004</v>
      </c>
      <c r="P818" s="147">
        <v>4735421.53</v>
      </c>
      <c r="Q818" s="147"/>
      <c r="R818" s="147"/>
      <c r="S818" s="147"/>
      <c r="T818" s="147">
        <v>3287145.91</v>
      </c>
      <c r="U818" s="147">
        <v>11523073.539999999</v>
      </c>
      <c r="V818" s="147">
        <v>6655588.5300000003</v>
      </c>
      <c r="W818" s="147">
        <v>4867485.01</v>
      </c>
      <c r="X818" s="147">
        <v>26011156.129999999</v>
      </c>
      <c r="Y818" s="147">
        <v>25985848.050000001</v>
      </c>
      <c r="Z818" s="147">
        <v>7998754</v>
      </c>
      <c r="AA818" s="147">
        <v>1227363.3600000001</v>
      </c>
      <c r="AB818" s="148"/>
      <c r="AC818" s="149"/>
      <c r="AD818" s="149"/>
      <c r="AE818" s="149"/>
      <c r="AF818" s="149"/>
    </row>
    <row r="819" spans="1:32" ht="13.5" hidden="1" customHeight="1" outlineLevel="2" x14ac:dyDescent="0.15">
      <c r="A819" s="145">
        <v>754</v>
      </c>
      <c r="B819" s="146" t="s">
        <v>1681</v>
      </c>
      <c r="C819" s="146" t="s">
        <v>1826</v>
      </c>
      <c r="D819" s="146" t="s">
        <v>1827</v>
      </c>
      <c r="E819" s="146" t="s">
        <v>1838</v>
      </c>
      <c r="F819" s="146" t="s">
        <v>1839</v>
      </c>
      <c r="G819" s="147">
        <v>29233981.559999999</v>
      </c>
      <c r="H819" s="147">
        <v>13832984.25</v>
      </c>
      <c r="I819" s="147">
        <v>15400997.310000001</v>
      </c>
      <c r="J819" s="147"/>
      <c r="K819" s="147"/>
      <c r="L819" s="147"/>
      <c r="M819" s="147">
        <v>406538.48</v>
      </c>
      <c r="N819" s="147">
        <v>14994458.83</v>
      </c>
      <c r="O819" s="147">
        <v>5351355.33</v>
      </c>
      <c r="P819" s="147">
        <v>2531171.91</v>
      </c>
      <c r="Q819" s="147"/>
      <c r="R819" s="147"/>
      <c r="S819" s="147"/>
      <c r="T819" s="147">
        <v>2820183.42</v>
      </c>
      <c r="U819" s="147">
        <v>15460386.210000001</v>
      </c>
      <c r="V819" s="147">
        <v>7225516.8399999999</v>
      </c>
      <c r="W819" s="147">
        <v>8234869.3700000001</v>
      </c>
      <c r="X819" s="147">
        <v>26456050.100000001</v>
      </c>
      <c r="Y819" s="147">
        <v>26456050.100000001</v>
      </c>
      <c r="Z819" s="147">
        <v>0</v>
      </c>
      <c r="AA819" s="147">
        <v>236862.22</v>
      </c>
      <c r="AB819" s="148"/>
      <c r="AC819" s="149"/>
      <c r="AD819" s="149"/>
      <c r="AE819" s="149"/>
      <c r="AF819" s="149"/>
    </row>
    <row r="820" spans="1:32" ht="13.5" hidden="1" customHeight="1" outlineLevel="2" x14ac:dyDescent="0.15">
      <c r="A820" s="145">
        <v>755</v>
      </c>
      <c r="B820" s="146" t="s">
        <v>1681</v>
      </c>
      <c r="C820" s="146" t="s">
        <v>1826</v>
      </c>
      <c r="D820" s="146" t="s">
        <v>1827</v>
      </c>
      <c r="E820" s="146" t="s">
        <v>1840</v>
      </c>
      <c r="F820" s="146" t="s">
        <v>1841</v>
      </c>
      <c r="G820" s="147">
        <v>23932642.75</v>
      </c>
      <c r="H820" s="147">
        <v>12627092.359999999</v>
      </c>
      <c r="I820" s="147">
        <v>11305550.390000001</v>
      </c>
      <c r="J820" s="147"/>
      <c r="K820" s="147"/>
      <c r="L820" s="147"/>
      <c r="M820" s="147">
        <v>405930</v>
      </c>
      <c r="N820" s="147">
        <v>10899620.390000001</v>
      </c>
      <c r="O820" s="147">
        <v>4392101.87</v>
      </c>
      <c r="P820" s="147">
        <v>2316851.5699999998</v>
      </c>
      <c r="Q820" s="147"/>
      <c r="R820" s="147"/>
      <c r="S820" s="147"/>
      <c r="T820" s="147">
        <v>2075250.3</v>
      </c>
      <c r="U820" s="147">
        <v>19938717.039999999</v>
      </c>
      <c r="V820" s="147">
        <v>10184598.07</v>
      </c>
      <c r="W820" s="147">
        <v>9754118.9700000007</v>
      </c>
      <c r="X820" s="147">
        <v>23134919.66</v>
      </c>
      <c r="Y820" s="147">
        <v>23134919.66</v>
      </c>
      <c r="Z820" s="147">
        <v>0</v>
      </c>
      <c r="AA820" s="147">
        <v>578606.88</v>
      </c>
      <c r="AB820" s="148"/>
      <c r="AC820" s="149"/>
      <c r="AD820" s="149"/>
      <c r="AE820" s="149"/>
      <c r="AF820" s="149"/>
    </row>
    <row r="821" spans="1:32" ht="13.5" hidden="1" customHeight="1" outlineLevel="1" x14ac:dyDescent="0.15">
      <c r="A821" s="151"/>
      <c r="B821" s="152"/>
      <c r="C821" s="153"/>
      <c r="D821" s="154" t="s">
        <v>1842</v>
      </c>
      <c r="E821" s="152"/>
      <c r="F821" s="152"/>
      <c r="G821" s="155">
        <v>332770925.62</v>
      </c>
      <c r="H821" s="155">
        <v>175475625.20999998</v>
      </c>
      <c r="I821" s="155">
        <v>157295300.41000003</v>
      </c>
      <c r="J821" s="155"/>
      <c r="K821" s="155"/>
      <c r="L821" s="155"/>
      <c r="M821" s="155">
        <v>17999999.999999996</v>
      </c>
      <c r="N821" s="155">
        <v>139295300.40999997</v>
      </c>
      <c r="O821" s="155">
        <v>61182550.149999999</v>
      </c>
      <c r="P821" s="155">
        <v>32254333.879999999</v>
      </c>
      <c r="Q821" s="155"/>
      <c r="R821" s="155"/>
      <c r="S821" s="155"/>
      <c r="T821" s="155">
        <v>28928216.27</v>
      </c>
      <c r="U821" s="155">
        <v>297929389.38</v>
      </c>
      <c r="V821" s="155">
        <v>150194952.91</v>
      </c>
      <c r="W821" s="155">
        <v>147734436.47</v>
      </c>
      <c r="X821" s="155">
        <v>333957953.15000004</v>
      </c>
      <c r="Y821" s="155">
        <v>317742129.87000006</v>
      </c>
      <c r="Z821" s="155">
        <v>16120117</v>
      </c>
      <c r="AA821" s="155">
        <v>6624832.6200000001</v>
      </c>
      <c r="AB821" s="148"/>
      <c r="AC821" s="149"/>
      <c r="AD821" s="149"/>
      <c r="AE821" s="149"/>
      <c r="AF821" s="149"/>
    </row>
    <row r="822" spans="1:32" ht="13.5" hidden="1" customHeight="1" outlineLevel="2" x14ac:dyDescent="0.15">
      <c r="A822" s="156">
        <v>756</v>
      </c>
      <c r="B822" s="157" t="s">
        <v>1843</v>
      </c>
      <c r="C822" s="146" t="s">
        <v>1844</v>
      </c>
      <c r="D822" s="157" t="s">
        <v>1845</v>
      </c>
      <c r="E822" s="157" t="s">
        <v>1846</v>
      </c>
      <c r="F822" s="157" t="s">
        <v>1847</v>
      </c>
      <c r="G822" s="147">
        <v>110837223.73999999</v>
      </c>
      <c r="H822" s="147">
        <v>70378371.900000006</v>
      </c>
      <c r="I822" s="147">
        <v>40458851.840000004</v>
      </c>
      <c r="J822" s="147"/>
      <c r="K822" s="147"/>
      <c r="L822" s="147"/>
      <c r="M822" s="147">
        <v>0</v>
      </c>
      <c r="N822" s="147">
        <v>40458851.840000004</v>
      </c>
      <c r="O822" s="147">
        <v>20631205.989999998</v>
      </c>
      <c r="P822" s="147">
        <v>13099189.359999999</v>
      </c>
      <c r="Q822" s="147"/>
      <c r="R822" s="147"/>
      <c r="S822" s="147"/>
      <c r="T822" s="147">
        <v>7532016.6299999999</v>
      </c>
      <c r="U822" s="147">
        <v>532227782.44999999</v>
      </c>
      <c r="V822" s="147">
        <v>313467570.74000001</v>
      </c>
      <c r="W822" s="147">
        <v>218760211.71000001</v>
      </c>
      <c r="X822" s="147">
        <v>266751080.18000001</v>
      </c>
      <c r="Y822" s="147">
        <v>214709067.41999999</v>
      </c>
      <c r="Z822" s="147">
        <v>0</v>
      </c>
      <c r="AA822" s="147">
        <v>300000</v>
      </c>
      <c r="AB822" s="148"/>
      <c r="AC822" s="149"/>
      <c r="AD822" s="149"/>
      <c r="AE822" s="149"/>
      <c r="AF822" s="149"/>
    </row>
    <row r="823" spans="1:32" ht="13.5" hidden="1" customHeight="1" outlineLevel="2" x14ac:dyDescent="0.15">
      <c r="A823" s="145">
        <v>757</v>
      </c>
      <c r="B823" s="146" t="s">
        <v>1843</v>
      </c>
      <c r="C823" s="146" t="s">
        <v>1844</v>
      </c>
      <c r="D823" s="146" t="s">
        <v>1845</v>
      </c>
      <c r="E823" s="146" t="s">
        <v>1848</v>
      </c>
      <c r="F823" s="146" t="s">
        <v>1849</v>
      </c>
      <c r="G823" s="147">
        <v>41714152.390000001</v>
      </c>
      <c r="H823" s="147">
        <v>22176461.489999998</v>
      </c>
      <c r="I823" s="147">
        <v>19537690.899999999</v>
      </c>
      <c r="J823" s="147"/>
      <c r="K823" s="147"/>
      <c r="L823" s="147"/>
      <c r="M823" s="147">
        <v>8842922.5299999993</v>
      </c>
      <c r="N823" s="147">
        <v>10694768.369999999</v>
      </c>
      <c r="O823" s="147">
        <v>7764659.21</v>
      </c>
      <c r="P823" s="147">
        <v>4129277.62</v>
      </c>
      <c r="Q823" s="147"/>
      <c r="R823" s="147"/>
      <c r="S823" s="147"/>
      <c r="T823" s="147">
        <v>3635381.59</v>
      </c>
      <c r="U823" s="147">
        <v>11120818.77</v>
      </c>
      <c r="V823" s="147">
        <v>5704164.8899999997</v>
      </c>
      <c r="W823" s="147">
        <v>5416653.8799999999</v>
      </c>
      <c r="X823" s="147">
        <v>28589726.370000001</v>
      </c>
      <c r="Y823" s="147">
        <v>27034923.739999998</v>
      </c>
      <c r="Z823" s="147">
        <v>3000000</v>
      </c>
      <c r="AA823" s="147">
        <v>2200000</v>
      </c>
      <c r="AB823" s="148"/>
      <c r="AC823" s="149"/>
      <c r="AD823" s="149"/>
      <c r="AE823" s="149"/>
      <c r="AF823" s="149"/>
    </row>
    <row r="824" spans="1:32" ht="13.5" hidden="1" customHeight="1" outlineLevel="2" x14ac:dyDescent="0.15">
      <c r="A824" s="145">
        <v>758</v>
      </c>
      <c r="B824" s="146" t="s">
        <v>1843</v>
      </c>
      <c r="C824" s="146" t="s">
        <v>1844</v>
      </c>
      <c r="D824" s="146" t="s">
        <v>1845</v>
      </c>
      <c r="E824" s="146" t="s">
        <v>1850</v>
      </c>
      <c r="F824" s="146" t="s">
        <v>1851</v>
      </c>
      <c r="G824" s="147">
        <v>41493596.780000001</v>
      </c>
      <c r="H824" s="147">
        <v>20895506.920000002</v>
      </c>
      <c r="I824" s="147">
        <v>20598089.859999999</v>
      </c>
      <c r="J824" s="147"/>
      <c r="K824" s="147"/>
      <c r="L824" s="147"/>
      <c r="M824" s="147">
        <v>8812026.1400000006</v>
      </c>
      <c r="N824" s="147">
        <v>11786063.720000001</v>
      </c>
      <c r="O824" s="147">
        <v>7723605.0599999996</v>
      </c>
      <c r="P824" s="147">
        <v>3889521.55</v>
      </c>
      <c r="Q824" s="147"/>
      <c r="R824" s="147"/>
      <c r="S824" s="147"/>
      <c r="T824" s="147">
        <v>3834083.51</v>
      </c>
      <c r="U824" s="147">
        <v>19012433.199999999</v>
      </c>
      <c r="V824" s="147">
        <v>9363536.5299999993</v>
      </c>
      <c r="W824" s="147">
        <v>9648896.6699999999</v>
      </c>
      <c r="X824" s="147">
        <v>34081070.039999999</v>
      </c>
      <c r="Y824" s="147">
        <v>32144573.309999999</v>
      </c>
      <c r="Z824" s="147">
        <v>3000000</v>
      </c>
      <c r="AA824" s="147">
        <v>3200000</v>
      </c>
      <c r="AB824" s="148"/>
      <c r="AC824" s="149"/>
      <c r="AD824" s="149"/>
      <c r="AE824" s="149"/>
      <c r="AF824" s="149"/>
    </row>
    <row r="825" spans="1:32" ht="13.5" hidden="1" customHeight="1" outlineLevel="2" x14ac:dyDescent="0.15">
      <c r="A825" s="145">
        <v>759</v>
      </c>
      <c r="B825" s="146" t="s">
        <v>1843</v>
      </c>
      <c r="C825" s="146" t="s">
        <v>1844</v>
      </c>
      <c r="D825" s="146" t="s">
        <v>1845</v>
      </c>
      <c r="E825" s="146" t="s">
        <v>1852</v>
      </c>
      <c r="F825" s="146" t="s">
        <v>1853</v>
      </c>
      <c r="G825" s="147">
        <v>63970855.340000004</v>
      </c>
      <c r="H825" s="147">
        <v>30933602.210000001</v>
      </c>
      <c r="I825" s="147">
        <v>33037253.129999999</v>
      </c>
      <c r="J825" s="147"/>
      <c r="K825" s="147"/>
      <c r="L825" s="147"/>
      <c r="M825" s="147">
        <v>11325070.560000001</v>
      </c>
      <c r="N825" s="147">
        <v>21712182.57</v>
      </c>
      <c r="O825" s="147">
        <v>11894475.710000001</v>
      </c>
      <c r="P825" s="147">
        <v>5750855.75</v>
      </c>
      <c r="Q825" s="147"/>
      <c r="R825" s="147"/>
      <c r="S825" s="147"/>
      <c r="T825" s="147">
        <v>6143619.96</v>
      </c>
      <c r="U825" s="147">
        <v>26238964.77</v>
      </c>
      <c r="V825" s="147">
        <v>12510202.039999999</v>
      </c>
      <c r="W825" s="147">
        <v>13728762.73</v>
      </c>
      <c r="X825" s="147">
        <v>52909635.82</v>
      </c>
      <c r="Y825" s="147">
        <v>52909635.82</v>
      </c>
      <c r="Z825" s="147">
        <v>4500000</v>
      </c>
      <c r="AA825" s="147">
        <v>5650000</v>
      </c>
      <c r="AB825" s="148"/>
      <c r="AC825" s="149"/>
      <c r="AD825" s="149"/>
      <c r="AE825" s="149"/>
      <c r="AF825" s="149"/>
    </row>
    <row r="826" spans="1:32" ht="13.5" hidden="1" customHeight="1" outlineLevel="2" x14ac:dyDescent="0.15">
      <c r="A826" s="145">
        <v>760</v>
      </c>
      <c r="B826" s="146" t="s">
        <v>1843</v>
      </c>
      <c r="C826" s="146" t="s">
        <v>1844</v>
      </c>
      <c r="D826" s="146" t="s">
        <v>1845</v>
      </c>
      <c r="E826" s="146" t="s">
        <v>1854</v>
      </c>
      <c r="F826" s="146" t="s">
        <v>1855</v>
      </c>
      <c r="G826" s="147">
        <v>40357539.75</v>
      </c>
      <c r="H826" s="147">
        <v>15186962.310000001</v>
      </c>
      <c r="I826" s="147">
        <v>25170577.440000001</v>
      </c>
      <c r="J826" s="147"/>
      <c r="K826" s="147"/>
      <c r="L826" s="147"/>
      <c r="M826" s="147">
        <v>4354767.7</v>
      </c>
      <c r="N826" s="147">
        <v>20815809.739999998</v>
      </c>
      <c r="O826" s="147">
        <v>7466705.5199999996</v>
      </c>
      <c r="P826" s="147">
        <v>2809097.55</v>
      </c>
      <c r="Q826" s="147"/>
      <c r="R826" s="147"/>
      <c r="S826" s="147"/>
      <c r="T826" s="147">
        <v>4657607.97</v>
      </c>
      <c r="U826" s="147">
        <v>11493941.449999999</v>
      </c>
      <c r="V826" s="147">
        <v>4298365.1399999997</v>
      </c>
      <c r="W826" s="147">
        <v>7195576.3099999996</v>
      </c>
      <c r="X826" s="147">
        <v>37023761.719999999</v>
      </c>
      <c r="Y826" s="147">
        <v>37023761.719999999</v>
      </c>
      <c r="Z826" s="147">
        <v>0</v>
      </c>
      <c r="AA826" s="147">
        <v>700000</v>
      </c>
      <c r="AB826" s="148"/>
      <c r="AC826" s="149"/>
      <c r="AD826" s="149"/>
      <c r="AE826" s="149"/>
      <c r="AF826" s="149"/>
    </row>
    <row r="827" spans="1:32" ht="13.5" hidden="1" customHeight="1" outlineLevel="2" x14ac:dyDescent="0.15">
      <c r="A827" s="145">
        <v>761</v>
      </c>
      <c r="B827" s="146" t="s">
        <v>1843</v>
      </c>
      <c r="C827" s="146" t="s">
        <v>1844</v>
      </c>
      <c r="D827" s="146" t="s">
        <v>1845</v>
      </c>
      <c r="E827" s="146" t="s">
        <v>1856</v>
      </c>
      <c r="F827" s="146" t="s">
        <v>1857</v>
      </c>
      <c r="G827" s="147">
        <v>47866495.030000001</v>
      </c>
      <c r="H827" s="147">
        <v>21289325.739999998</v>
      </c>
      <c r="I827" s="147">
        <v>26577169.289999999</v>
      </c>
      <c r="J827" s="147"/>
      <c r="K827" s="147"/>
      <c r="L827" s="147"/>
      <c r="M827" s="147">
        <v>8387770.4500000002</v>
      </c>
      <c r="N827" s="147">
        <v>18189398.84</v>
      </c>
      <c r="O827" s="147">
        <v>8885504.2899999991</v>
      </c>
      <c r="P827" s="147">
        <v>3953044.36</v>
      </c>
      <c r="Q827" s="147"/>
      <c r="R827" s="147"/>
      <c r="S827" s="147"/>
      <c r="T827" s="147">
        <v>4932459.93</v>
      </c>
      <c r="U827" s="147">
        <v>15588619.1</v>
      </c>
      <c r="V827" s="147">
        <v>6844028.9000000004</v>
      </c>
      <c r="W827" s="147">
        <v>8744590.1999999993</v>
      </c>
      <c r="X827" s="147">
        <v>40254219.420000002</v>
      </c>
      <c r="Y827" s="147">
        <v>40254219.420000002</v>
      </c>
      <c r="Z827" s="147">
        <v>4000000</v>
      </c>
      <c r="AA827" s="147">
        <v>3988091</v>
      </c>
      <c r="AB827" s="148"/>
      <c r="AC827" s="149"/>
      <c r="AD827" s="149"/>
      <c r="AE827" s="149"/>
      <c r="AF827" s="149"/>
    </row>
    <row r="828" spans="1:32" ht="13.5" hidden="1" customHeight="1" outlineLevel="2" x14ac:dyDescent="0.15">
      <c r="A828" s="145">
        <v>762</v>
      </c>
      <c r="B828" s="146" t="s">
        <v>1843</v>
      </c>
      <c r="C828" s="146" t="s">
        <v>1844</v>
      </c>
      <c r="D828" s="146" t="s">
        <v>1845</v>
      </c>
      <c r="E828" s="146" t="s">
        <v>1858</v>
      </c>
      <c r="F828" s="146" t="s">
        <v>1859</v>
      </c>
      <c r="G828" s="147">
        <v>70205813.939999998</v>
      </c>
      <c r="H828" s="147">
        <v>26776933.469999999</v>
      </c>
      <c r="I828" s="147">
        <v>43428880.469999999</v>
      </c>
      <c r="J828" s="147"/>
      <c r="K828" s="147"/>
      <c r="L828" s="147"/>
      <c r="M828" s="147">
        <v>9518261.7599999998</v>
      </c>
      <c r="N828" s="147">
        <v>33910618.710000001</v>
      </c>
      <c r="O828" s="147">
        <v>13068088.140000001</v>
      </c>
      <c r="P828" s="147">
        <v>4984244.84</v>
      </c>
      <c r="Q828" s="147"/>
      <c r="R828" s="147"/>
      <c r="S828" s="147"/>
      <c r="T828" s="147">
        <v>8083843.2999999998</v>
      </c>
      <c r="U828" s="147">
        <v>21268941.649999999</v>
      </c>
      <c r="V828" s="147">
        <v>7890729.6900000004</v>
      </c>
      <c r="W828" s="147">
        <v>13378211.960000001</v>
      </c>
      <c r="X828" s="147">
        <v>64890935.729999997</v>
      </c>
      <c r="Y828" s="147">
        <v>61403777.75</v>
      </c>
      <c r="Z828" s="147">
        <v>3000000</v>
      </c>
      <c r="AA828" s="147">
        <v>300000</v>
      </c>
      <c r="AB828" s="148"/>
      <c r="AC828" s="149"/>
      <c r="AD828" s="149"/>
      <c r="AE828" s="149"/>
      <c r="AF828" s="149"/>
    </row>
    <row r="829" spans="1:32" ht="13.5" hidden="1" customHeight="1" outlineLevel="2" x14ac:dyDescent="0.15">
      <c r="A829" s="145">
        <v>763</v>
      </c>
      <c r="B829" s="146" t="s">
        <v>1843</v>
      </c>
      <c r="C829" s="146" t="s">
        <v>1844</v>
      </c>
      <c r="D829" s="146" t="s">
        <v>1845</v>
      </c>
      <c r="E829" s="146" t="s">
        <v>1860</v>
      </c>
      <c r="F829" s="146" t="s">
        <v>1861</v>
      </c>
      <c r="G829" s="147">
        <v>99383979.650000006</v>
      </c>
      <c r="H829" s="147">
        <v>36530867.659999996</v>
      </c>
      <c r="I829" s="147">
        <v>62853111.990000002</v>
      </c>
      <c r="J829" s="147"/>
      <c r="K829" s="147"/>
      <c r="L829" s="147"/>
      <c r="M829" s="147">
        <v>8885435.3900000006</v>
      </c>
      <c r="N829" s="147">
        <v>53967676.600000001</v>
      </c>
      <c r="O829" s="147">
        <v>18499302.73</v>
      </c>
      <c r="P829" s="147">
        <v>6803048.79</v>
      </c>
      <c r="Q829" s="147"/>
      <c r="R829" s="147"/>
      <c r="S829" s="147"/>
      <c r="T829" s="147">
        <v>11696253.939999999</v>
      </c>
      <c r="U829" s="147">
        <v>113728652.59</v>
      </c>
      <c r="V829" s="147">
        <v>40241621.549999997</v>
      </c>
      <c r="W829" s="147">
        <v>73487031.040000007</v>
      </c>
      <c r="X829" s="147">
        <v>148036396.97</v>
      </c>
      <c r="Y829" s="147">
        <v>135337482.75</v>
      </c>
      <c r="Z829" s="147">
        <v>4000000</v>
      </c>
      <c r="AA829" s="147">
        <v>300000</v>
      </c>
      <c r="AB829" s="148"/>
      <c r="AC829" s="149"/>
      <c r="AD829" s="149"/>
      <c r="AE829" s="149"/>
      <c r="AF829" s="149"/>
    </row>
    <row r="830" spans="1:32" ht="13.5" hidden="1" customHeight="1" outlineLevel="2" x14ac:dyDescent="0.15">
      <c r="A830" s="145">
        <v>764</v>
      </c>
      <c r="B830" s="146" t="s">
        <v>1843</v>
      </c>
      <c r="C830" s="146" t="s">
        <v>1844</v>
      </c>
      <c r="D830" s="146" t="s">
        <v>1845</v>
      </c>
      <c r="E830" s="146" t="s">
        <v>1862</v>
      </c>
      <c r="F830" s="146" t="s">
        <v>1863</v>
      </c>
      <c r="G830" s="147">
        <v>109341022.18000001</v>
      </c>
      <c r="H830" s="147">
        <v>49182991.670000002</v>
      </c>
      <c r="I830" s="147">
        <v>60158030.509999998</v>
      </c>
      <c r="J830" s="147"/>
      <c r="K830" s="147"/>
      <c r="L830" s="147"/>
      <c r="M830" s="147">
        <v>2000000</v>
      </c>
      <c r="N830" s="147">
        <v>58158030.509999998</v>
      </c>
      <c r="O830" s="147">
        <v>20352703.510000002</v>
      </c>
      <c r="P830" s="147">
        <v>9160288.7699999996</v>
      </c>
      <c r="Q830" s="147"/>
      <c r="R830" s="147"/>
      <c r="S830" s="147"/>
      <c r="T830" s="147">
        <v>11192414.74</v>
      </c>
      <c r="U830" s="147">
        <v>141136169.25</v>
      </c>
      <c r="V830" s="147">
        <v>57463151.560000002</v>
      </c>
      <c r="W830" s="147">
        <v>83673017.689999998</v>
      </c>
      <c r="X830" s="147">
        <v>155023462.94</v>
      </c>
      <c r="Y830" s="147">
        <v>150149804.34999999</v>
      </c>
      <c r="Z830" s="147">
        <v>2000000</v>
      </c>
      <c r="AA830" s="147">
        <v>300000</v>
      </c>
      <c r="AB830" s="148"/>
      <c r="AC830" s="149"/>
      <c r="AD830" s="149"/>
      <c r="AE830" s="149"/>
      <c r="AF830" s="149"/>
    </row>
    <row r="831" spans="1:32" ht="13.5" hidden="1" customHeight="1" outlineLevel="2" x14ac:dyDescent="0.15">
      <c r="A831" s="145">
        <v>765</v>
      </c>
      <c r="B831" s="146" t="s">
        <v>1843</v>
      </c>
      <c r="C831" s="146" t="s">
        <v>1844</v>
      </c>
      <c r="D831" s="146" t="s">
        <v>1845</v>
      </c>
      <c r="E831" s="146" t="s">
        <v>1864</v>
      </c>
      <c r="F831" s="146" t="s">
        <v>1865</v>
      </c>
      <c r="G831" s="147">
        <v>40791496.170000002</v>
      </c>
      <c r="H831" s="147">
        <v>19090260.219999999</v>
      </c>
      <c r="I831" s="147">
        <v>21701235.949999999</v>
      </c>
      <c r="J831" s="147"/>
      <c r="K831" s="147"/>
      <c r="L831" s="147"/>
      <c r="M831" s="147">
        <v>3306108.25</v>
      </c>
      <c r="N831" s="147">
        <v>18395127.699999999</v>
      </c>
      <c r="O831" s="147">
        <v>7536166.7000000002</v>
      </c>
      <c r="P831" s="147">
        <v>3525569.35</v>
      </c>
      <c r="Q831" s="147"/>
      <c r="R831" s="147"/>
      <c r="S831" s="147"/>
      <c r="T831" s="147">
        <v>4010597.35</v>
      </c>
      <c r="U831" s="147">
        <v>16702045.470000001</v>
      </c>
      <c r="V831" s="147">
        <v>7724698.4299999997</v>
      </c>
      <c r="W831" s="147">
        <v>8977347.0399999991</v>
      </c>
      <c r="X831" s="147">
        <v>34689180.340000004</v>
      </c>
      <c r="Y831" s="147">
        <v>34689180.340000004</v>
      </c>
      <c r="Z831" s="147">
        <v>3000000</v>
      </c>
      <c r="AA831" s="147">
        <v>500000</v>
      </c>
      <c r="AB831" s="148"/>
      <c r="AC831" s="149"/>
      <c r="AD831" s="149"/>
      <c r="AE831" s="149"/>
      <c r="AF831" s="149"/>
    </row>
    <row r="832" spans="1:32" ht="13.5" hidden="1" customHeight="1" outlineLevel="2" x14ac:dyDescent="0.15">
      <c r="A832" s="145">
        <v>766</v>
      </c>
      <c r="B832" s="146" t="s">
        <v>1843</v>
      </c>
      <c r="C832" s="146" t="s">
        <v>1844</v>
      </c>
      <c r="D832" s="146" t="s">
        <v>1845</v>
      </c>
      <c r="E832" s="146" t="s">
        <v>1866</v>
      </c>
      <c r="F832" s="146" t="s">
        <v>1867</v>
      </c>
      <c r="G832" s="147">
        <v>66275966.700000003</v>
      </c>
      <c r="H832" s="147">
        <v>22663818.120000001</v>
      </c>
      <c r="I832" s="147">
        <v>43612148.579999998</v>
      </c>
      <c r="J832" s="147"/>
      <c r="K832" s="147"/>
      <c r="L832" s="147"/>
      <c r="M832" s="147">
        <v>7397974.8200000003</v>
      </c>
      <c r="N832" s="147">
        <v>36214173.759999998</v>
      </c>
      <c r="O832" s="147">
        <v>12336587.609999999</v>
      </c>
      <c r="P832" s="147">
        <v>4220112.97</v>
      </c>
      <c r="Q832" s="147"/>
      <c r="R832" s="147"/>
      <c r="S832" s="147"/>
      <c r="T832" s="147">
        <v>8116474.6399999997</v>
      </c>
      <c r="U832" s="147">
        <v>19665231.629999999</v>
      </c>
      <c r="V832" s="147">
        <v>6662276.9100000001</v>
      </c>
      <c r="W832" s="147">
        <v>13002954.720000001</v>
      </c>
      <c r="X832" s="147">
        <v>64731577.939999998</v>
      </c>
      <c r="Y832" s="147">
        <v>63504098.240000002</v>
      </c>
      <c r="Z832" s="147">
        <v>3000000</v>
      </c>
      <c r="AA832" s="147">
        <v>2000000</v>
      </c>
      <c r="AB832" s="148"/>
      <c r="AC832" s="149"/>
      <c r="AD832" s="149"/>
      <c r="AE832" s="149"/>
      <c r="AF832" s="149"/>
    </row>
    <row r="833" spans="1:32" ht="13.5" hidden="1" customHeight="1" outlineLevel="2" x14ac:dyDescent="0.15">
      <c r="A833" s="145">
        <v>767</v>
      </c>
      <c r="B833" s="146" t="s">
        <v>1843</v>
      </c>
      <c r="C833" s="146" t="s">
        <v>1844</v>
      </c>
      <c r="D833" s="146" t="s">
        <v>1845</v>
      </c>
      <c r="E833" s="146" t="s">
        <v>1868</v>
      </c>
      <c r="F833" s="146" t="s">
        <v>1869</v>
      </c>
      <c r="G833" s="147">
        <v>67608904.120000005</v>
      </c>
      <c r="H833" s="147">
        <v>28821814.199999999</v>
      </c>
      <c r="I833" s="147">
        <v>38787089.920000002</v>
      </c>
      <c r="J833" s="147"/>
      <c r="K833" s="147"/>
      <c r="L833" s="147"/>
      <c r="M833" s="147">
        <v>9651910.4299999997</v>
      </c>
      <c r="N833" s="147">
        <v>29135179.489999998</v>
      </c>
      <c r="O833" s="147">
        <v>12584700.17</v>
      </c>
      <c r="P833" s="147">
        <v>5365841.41</v>
      </c>
      <c r="Q833" s="147"/>
      <c r="R833" s="147"/>
      <c r="S833" s="147"/>
      <c r="T833" s="147">
        <v>7218858.7599999998</v>
      </c>
      <c r="U833" s="147">
        <v>35514912.280000001</v>
      </c>
      <c r="V833" s="147">
        <v>14770751.390000001</v>
      </c>
      <c r="W833" s="147">
        <v>20744160.890000001</v>
      </c>
      <c r="X833" s="147">
        <v>66750109.57</v>
      </c>
      <c r="Y833" s="147">
        <v>53010826.810000002</v>
      </c>
      <c r="Z833" s="147">
        <v>3000000</v>
      </c>
      <c r="AA833" s="147">
        <v>300000</v>
      </c>
      <c r="AB833" s="148"/>
      <c r="AC833" s="149"/>
      <c r="AD833" s="149"/>
      <c r="AE833" s="149"/>
      <c r="AF833" s="149"/>
    </row>
    <row r="834" spans="1:32" ht="13.5" hidden="1" customHeight="1" outlineLevel="2" x14ac:dyDescent="0.15">
      <c r="A834" s="145">
        <v>768</v>
      </c>
      <c r="B834" s="146" t="s">
        <v>1843</v>
      </c>
      <c r="C834" s="146" t="s">
        <v>1844</v>
      </c>
      <c r="D834" s="146" t="s">
        <v>1845</v>
      </c>
      <c r="E834" s="146" t="s">
        <v>1870</v>
      </c>
      <c r="F834" s="146" t="s">
        <v>1871</v>
      </c>
      <c r="G834" s="147">
        <v>70934127.629999995</v>
      </c>
      <c r="H834" s="147">
        <v>30324865.510000002</v>
      </c>
      <c r="I834" s="147">
        <v>40609262.119999997</v>
      </c>
      <c r="J834" s="147"/>
      <c r="K834" s="147"/>
      <c r="L834" s="147"/>
      <c r="M834" s="147">
        <v>9951942.8800000008</v>
      </c>
      <c r="N834" s="147">
        <v>30657319.239999998</v>
      </c>
      <c r="O834" s="147">
        <v>13203656.220000001</v>
      </c>
      <c r="P834" s="147">
        <v>5644698.0700000003</v>
      </c>
      <c r="Q834" s="147"/>
      <c r="R834" s="147"/>
      <c r="S834" s="147"/>
      <c r="T834" s="147">
        <v>7558958.1500000004</v>
      </c>
      <c r="U834" s="147">
        <v>19250176.98</v>
      </c>
      <c r="V834" s="147">
        <v>7992259.4199999999</v>
      </c>
      <c r="W834" s="147">
        <v>11257917.560000001</v>
      </c>
      <c r="X834" s="147">
        <v>59426137.829999998</v>
      </c>
      <c r="Y834" s="147">
        <v>54128736.07</v>
      </c>
      <c r="Z834" s="147">
        <v>4000000</v>
      </c>
      <c r="AA834" s="147">
        <v>300000</v>
      </c>
      <c r="AB834" s="148"/>
      <c r="AC834" s="149"/>
      <c r="AD834" s="149"/>
      <c r="AE834" s="149"/>
      <c r="AF834" s="149"/>
    </row>
    <row r="835" spans="1:32" ht="13.5" hidden="1" customHeight="1" outlineLevel="2" x14ac:dyDescent="0.15">
      <c r="A835" s="145">
        <v>769</v>
      </c>
      <c r="B835" s="146" t="s">
        <v>1843</v>
      </c>
      <c r="C835" s="146" t="s">
        <v>1844</v>
      </c>
      <c r="D835" s="146" t="s">
        <v>1845</v>
      </c>
      <c r="E835" s="146" t="s">
        <v>1872</v>
      </c>
      <c r="F835" s="146" t="s">
        <v>1873</v>
      </c>
      <c r="G835" s="147">
        <v>83585405.359999999</v>
      </c>
      <c r="H835" s="147">
        <v>30909089.420000002</v>
      </c>
      <c r="I835" s="147">
        <v>52676315.939999998</v>
      </c>
      <c r="J835" s="147"/>
      <c r="K835" s="147"/>
      <c r="L835" s="147"/>
      <c r="M835" s="147">
        <v>139254.82999999999</v>
      </c>
      <c r="N835" s="147">
        <v>52537061.109999999</v>
      </c>
      <c r="O835" s="147">
        <v>15528411.210000001</v>
      </c>
      <c r="P835" s="147">
        <v>5744167.0599999996</v>
      </c>
      <c r="Q835" s="147"/>
      <c r="R835" s="147"/>
      <c r="S835" s="147"/>
      <c r="T835" s="147">
        <v>9784244.1500000004</v>
      </c>
      <c r="U835" s="147">
        <v>103491249.05</v>
      </c>
      <c r="V835" s="147">
        <v>37274247.520000003</v>
      </c>
      <c r="W835" s="147">
        <v>66217001.530000001</v>
      </c>
      <c r="X835" s="147">
        <v>128677561.62</v>
      </c>
      <c r="Y835" s="147">
        <v>128677561.62</v>
      </c>
      <c r="Z835" s="147">
        <v>0</v>
      </c>
      <c r="AA835" s="147">
        <v>3200000</v>
      </c>
      <c r="AB835" s="148"/>
      <c r="AC835" s="149"/>
      <c r="AD835" s="149"/>
      <c r="AE835" s="149"/>
      <c r="AF835" s="149"/>
    </row>
    <row r="836" spans="1:32" ht="13.5" hidden="1" customHeight="1" outlineLevel="2" x14ac:dyDescent="0.15">
      <c r="A836" s="145">
        <v>770</v>
      </c>
      <c r="B836" s="146" t="s">
        <v>1843</v>
      </c>
      <c r="C836" s="146" t="s">
        <v>1844</v>
      </c>
      <c r="D836" s="146" t="s">
        <v>1845</v>
      </c>
      <c r="E836" s="146" t="s">
        <v>1874</v>
      </c>
      <c r="F836" s="146" t="s">
        <v>1875</v>
      </c>
      <c r="G836" s="147">
        <v>34103493.670000002</v>
      </c>
      <c r="H836" s="147">
        <v>12901641.300000001</v>
      </c>
      <c r="I836" s="147">
        <v>21201852.370000001</v>
      </c>
      <c r="J836" s="147"/>
      <c r="K836" s="147"/>
      <c r="L836" s="147"/>
      <c r="M836" s="147">
        <v>4105080.26</v>
      </c>
      <c r="N836" s="147">
        <v>17096772.109999999</v>
      </c>
      <c r="O836" s="147">
        <v>6348013.5999999996</v>
      </c>
      <c r="P836" s="147">
        <v>2401642.52</v>
      </c>
      <c r="Q836" s="147"/>
      <c r="R836" s="147"/>
      <c r="S836" s="147"/>
      <c r="T836" s="147">
        <v>3946371.08</v>
      </c>
      <c r="U836" s="147">
        <v>18425209.899999999</v>
      </c>
      <c r="V836" s="147">
        <v>6811288.1799999997</v>
      </c>
      <c r="W836" s="147">
        <v>11613921.720000001</v>
      </c>
      <c r="X836" s="147">
        <v>36762145.170000002</v>
      </c>
      <c r="Y836" s="147">
        <v>31388584.68</v>
      </c>
      <c r="Z836" s="147">
        <v>1000000</v>
      </c>
      <c r="AA836" s="147">
        <v>370000</v>
      </c>
      <c r="AB836" s="148"/>
      <c r="AC836" s="149"/>
      <c r="AD836" s="149"/>
      <c r="AE836" s="149"/>
      <c r="AF836" s="149"/>
    </row>
    <row r="837" spans="1:32" ht="13.5" hidden="1" customHeight="1" outlineLevel="2" x14ac:dyDescent="0.15">
      <c r="A837" s="145">
        <v>771</v>
      </c>
      <c r="B837" s="146" t="s">
        <v>1843</v>
      </c>
      <c r="C837" s="146" t="s">
        <v>1844</v>
      </c>
      <c r="D837" s="146" t="s">
        <v>1845</v>
      </c>
      <c r="E837" s="146" t="s">
        <v>1876</v>
      </c>
      <c r="F837" s="146" t="s">
        <v>1877</v>
      </c>
      <c r="G837" s="147">
        <v>60180054.75</v>
      </c>
      <c r="H837" s="147">
        <v>23818144.390000001</v>
      </c>
      <c r="I837" s="147">
        <v>36361910.359999999</v>
      </c>
      <c r="J837" s="147"/>
      <c r="K837" s="147"/>
      <c r="L837" s="147"/>
      <c r="M837" s="147">
        <v>8105528.1200000001</v>
      </c>
      <c r="N837" s="147">
        <v>28256382.239999998</v>
      </c>
      <c r="O837" s="147">
        <v>11201896.48</v>
      </c>
      <c r="P837" s="147">
        <v>4432898.5199999996</v>
      </c>
      <c r="Q837" s="147"/>
      <c r="R837" s="147"/>
      <c r="S837" s="147"/>
      <c r="T837" s="147">
        <v>6768997.96</v>
      </c>
      <c r="U837" s="147">
        <v>16875850.57</v>
      </c>
      <c r="V837" s="147">
        <v>6489541.0899999999</v>
      </c>
      <c r="W837" s="147">
        <v>10386309.48</v>
      </c>
      <c r="X837" s="147">
        <v>53517217.799999997</v>
      </c>
      <c r="Y837" s="147">
        <v>50284272.329999998</v>
      </c>
      <c r="Z837" s="147">
        <v>2000000</v>
      </c>
      <c r="AA837" s="147">
        <v>1000000</v>
      </c>
      <c r="AB837" s="148"/>
      <c r="AC837" s="149"/>
      <c r="AD837" s="149"/>
      <c r="AE837" s="149"/>
      <c r="AF837" s="149"/>
    </row>
    <row r="838" spans="1:32" ht="13.5" hidden="1" customHeight="1" outlineLevel="2" x14ac:dyDescent="0.15">
      <c r="A838" s="145">
        <v>772</v>
      </c>
      <c r="B838" s="146" t="s">
        <v>1843</v>
      </c>
      <c r="C838" s="146" t="s">
        <v>1844</v>
      </c>
      <c r="D838" s="146" t="s">
        <v>1845</v>
      </c>
      <c r="E838" s="146" t="s">
        <v>1878</v>
      </c>
      <c r="F838" s="146" t="s">
        <v>1879</v>
      </c>
      <c r="G838" s="147">
        <v>49954189.380000003</v>
      </c>
      <c r="H838" s="147">
        <v>15389432.199999999</v>
      </c>
      <c r="I838" s="147">
        <v>34564757.18</v>
      </c>
      <c r="J838" s="147"/>
      <c r="K838" s="147"/>
      <c r="L838" s="147"/>
      <c r="M838" s="147">
        <v>5520021.75</v>
      </c>
      <c r="N838" s="147">
        <v>29044735.43</v>
      </c>
      <c r="O838" s="147">
        <v>9298457.1099999994</v>
      </c>
      <c r="P838" s="147">
        <v>2864841.7</v>
      </c>
      <c r="Q838" s="147"/>
      <c r="R838" s="147"/>
      <c r="S838" s="147"/>
      <c r="T838" s="147">
        <v>6433615.4100000001</v>
      </c>
      <c r="U838" s="147">
        <v>17186569.350000001</v>
      </c>
      <c r="V838" s="147">
        <v>5208803.0999999996</v>
      </c>
      <c r="W838" s="147">
        <v>11977766.25</v>
      </c>
      <c r="X838" s="147">
        <v>52976138.840000004</v>
      </c>
      <c r="Y838" s="147">
        <v>49871803.789999999</v>
      </c>
      <c r="Z838" s="147">
        <v>2000000</v>
      </c>
      <c r="AA838" s="147">
        <v>400000</v>
      </c>
      <c r="AB838" s="148"/>
      <c r="AC838" s="149"/>
      <c r="AD838" s="149"/>
      <c r="AE838" s="149"/>
      <c r="AF838" s="149"/>
    </row>
    <row r="839" spans="1:32" ht="13.5" hidden="1" customHeight="1" outlineLevel="2" x14ac:dyDescent="0.15">
      <c r="A839" s="145">
        <v>773</v>
      </c>
      <c r="B839" s="146" t="s">
        <v>1843</v>
      </c>
      <c r="C839" s="146" t="s">
        <v>1844</v>
      </c>
      <c r="D839" s="146" t="s">
        <v>1845</v>
      </c>
      <c r="E839" s="146" t="s">
        <v>1880</v>
      </c>
      <c r="F839" s="146" t="s">
        <v>1881</v>
      </c>
      <c r="G839" s="147">
        <v>26285169.82</v>
      </c>
      <c r="H839" s="147">
        <v>10061671.27</v>
      </c>
      <c r="I839" s="147">
        <v>16223498.550000001</v>
      </c>
      <c r="J839" s="147"/>
      <c r="K839" s="147"/>
      <c r="L839" s="147"/>
      <c r="M839" s="147">
        <v>4596794.47</v>
      </c>
      <c r="N839" s="147">
        <v>11626704.08</v>
      </c>
      <c r="O839" s="147">
        <v>4872090.88</v>
      </c>
      <c r="P839" s="147">
        <v>1864570.12</v>
      </c>
      <c r="Q839" s="147"/>
      <c r="R839" s="147"/>
      <c r="S839" s="147"/>
      <c r="T839" s="147">
        <v>3007520.76</v>
      </c>
      <c r="U839" s="147">
        <v>8684115.5899999999</v>
      </c>
      <c r="V839" s="147">
        <v>3307174.61</v>
      </c>
      <c r="W839" s="147">
        <v>5376940.9800000004</v>
      </c>
      <c r="X839" s="147">
        <v>24607960.289999999</v>
      </c>
      <c r="Y839" s="147">
        <v>24607960.289999999</v>
      </c>
      <c r="Z839" s="147">
        <v>2000000</v>
      </c>
      <c r="AA839" s="147">
        <v>2000000</v>
      </c>
      <c r="AB839" s="148"/>
      <c r="AC839" s="149"/>
      <c r="AD839" s="149"/>
      <c r="AE839" s="149"/>
      <c r="AF839" s="149"/>
    </row>
    <row r="840" spans="1:32" ht="13.5" hidden="1" customHeight="1" outlineLevel="2" x14ac:dyDescent="0.15">
      <c r="A840" s="145">
        <v>774</v>
      </c>
      <c r="B840" s="146" t="s">
        <v>1843</v>
      </c>
      <c r="C840" s="146" t="s">
        <v>1844</v>
      </c>
      <c r="D840" s="146" t="s">
        <v>1845</v>
      </c>
      <c r="E840" s="146" t="s">
        <v>1882</v>
      </c>
      <c r="F840" s="146" t="s">
        <v>1883</v>
      </c>
      <c r="G840" s="147">
        <v>33330389.960000001</v>
      </c>
      <c r="H840" s="147">
        <v>14142716.140000001</v>
      </c>
      <c r="I840" s="147">
        <v>19187673.82</v>
      </c>
      <c r="J840" s="147"/>
      <c r="K840" s="147"/>
      <c r="L840" s="147"/>
      <c r="M840" s="147">
        <v>5633799.5999999996</v>
      </c>
      <c r="N840" s="147">
        <v>13553874.220000001</v>
      </c>
      <c r="O840" s="147">
        <v>6204108.3099999996</v>
      </c>
      <c r="P840" s="147">
        <v>2633527.5499999998</v>
      </c>
      <c r="Q840" s="147"/>
      <c r="R840" s="147"/>
      <c r="S840" s="147"/>
      <c r="T840" s="147">
        <v>3570580.76</v>
      </c>
      <c r="U840" s="147">
        <v>8669534.8699999992</v>
      </c>
      <c r="V840" s="147">
        <v>3622885.31</v>
      </c>
      <c r="W840" s="147">
        <v>5046649.5599999996</v>
      </c>
      <c r="X840" s="147">
        <v>27804904.140000001</v>
      </c>
      <c r="Y840" s="147">
        <v>26710222.170000002</v>
      </c>
      <c r="Z840" s="147">
        <v>2000000</v>
      </c>
      <c r="AA840" s="147">
        <v>2000000</v>
      </c>
      <c r="AB840" s="148"/>
      <c r="AC840" s="149"/>
      <c r="AD840" s="149"/>
      <c r="AE840" s="149"/>
      <c r="AF840" s="149"/>
    </row>
    <row r="841" spans="1:32" ht="13.5" hidden="1" customHeight="1" outlineLevel="2" x14ac:dyDescent="0.15">
      <c r="A841" s="145">
        <v>775</v>
      </c>
      <c r="B841" s="146" t="s">
        <v>1843</v>
      </c>
      <c r="C841" s="146" t="s">
        <v>1844</v>
      </c>
      <c r="D841" s="146" t="s">
        <v>1845</v>
      </c>
      <c r="E841" s="146" t="s">
        <v>1884</v>
      </c>
      <c r="F841" s="146" t="s">
        <v>451</v>
      </c>
      <c r="G841" s="147">
        <v>33274754.32</v>
      </c>
      <c r="H841" s="147">
        <v>11768588.6</v>
      </c>
      <c r="I841" s="147">
        <v>21506165.719999999</v>
      </c>
      <c r="J841" s="147"/>
      <c r="K841" s="147"/>
      <c r="L841" s="147"/>
      <c r="M841" s="147">
        <v>3901468.65</v>
      </c>
      <c r="N841" s="147">
        <v>17604697.07</v>
      </c>
      <c r="O841" s="147">
        <v>6193752.3200000003</v>
      </c>
      <c r="P841" s="147">
        <v>2191163.5699999998</v>
      </c>
      <c r="Q841" s="147"/>
      <c r="R841" s="147"/>
      <c r="S841" s="147"/>
      <c r="T841" s="147">
        <v>4002588.75</v>
      </c>
      <c r="U841" s="147">
        <v>7539347.2599999998</v>
      </c>
      <c r="V841" s="147">
        <v>2627405.83</v>
      </c>
      <c r="W841" s="147">
        <v>4911941.43</v>
      </c>
      <c r="X841" s="147">
        <v>30420695.899999999</v>
      </c>
      <c r="Y841" s="147">
        <v>23308402.010000002</v>
      </c>
      <c r="Z841" s="147">
        <v>2000000</v>
      </c>
      <c r="AA841" s="147">
        <v>300000</v>
      </c>
      <c r="AB841" s="148"/>
      <c r="AC841" s="149"/>
      <c r="AD841" s="149"/>
      <c r="AE841" s="149"/>
      <c r="AF841" s="149"/>
    </row>
    <row r="842" spans="1:32" ht="13.5" hidden="1" customHeight="1" outlineLevel="2" x14ac:dyDescent="0.15">
      <c r="A842" s="145">
        <v>776</v>
      </c>
      <c r="B842" s="146" t="s">
        <v>1843</v>
      </c>
      <c r="C842" s="146" t="s">
        <v>1844</v>
      </c>
      <c r="D842" s="146" t="s">
        <v>1845</v>
      </c>
      <c r="E842" s="146" t="s">
        <v>1885</v>
      </c>
      <c r="F842" s="146" t="s">
        <v>1886</v>
      </c>
      <c r="G842" s="147">
        <v>31600789.98</v>
      </c>
      <c r="H842" s="147">
        <v>11600603.26</v>
      </c>
      <c r="I842" s="147">
        <v>20000186.719999999</v>
      </c>
      <c r="J842" s="147"/>
      <c r="K842" s="147"/>
      <c r="L842" s="147"/>
      <c r="M842" s="147">
        <v>3159956.7</v>
      </c>
      <c r="N842" s="147">
        <v>16840230.02</v>
      </c>
      <c r="O842" s="147">
        <v>5879154.6600000001</v>
      </c>
      <c r="P842" s="147">
        <v>2158859.7400000002</v>
      </c>
      <c r="Q842" s="147"/>
      <c r="R842" s="147"/>
      <c r="S842" s="147"/>
      <c r="T842" s="147">
        <v>3720294.92</v>
      </c>
      <c r="U842" s="147">
        <v>0</v>
      </c>
      <c r="V842" s="147">
        <v>0</v>
      </c>
      <c r="W842" s="147">
        <v>0</v>
      </c>
      <c r="X842" s="147">
        <v>23720481.640000001</v>
      </c>
      <c r="Y842" s="147">
        <v>23720481.640000001</v>
      </c>
      <c r="Z842" s="147">
        <v>2000000</v>
      </c>
      <c r="AA842" s="147">
        <v>1600000</v>
      </c>
      <c r="AB842" s="148"/>
      <c r="AC842" s="149"/>
      <c r="AD842" s="149"/>
      <c r="AE842" s="149"/>
      <c r="AF842" s="149"/>
    </row>
    <row r="843" spans="1:32" ht="13.5" hidden="1" customHeight="1" outlineLevel="2" x14ac:dyDescent="0.15">
      <c r="A843" s="145">
        <v>777</v>
      </c>
      <c r="B843" s="146" t="s">
        <v>1843</v>
      </c>
      <c r="C843" s="146" t="s">
        <v>1844</v>
      </c>
      <c r="D843" s="146" t="s">
        <v>1845</v>
      </c>
      <c r="E843" s="146" t="s">
        <v>1887</v>
      </c>
      <c r="F843" s="146" t="s">
        <v>1888</v>
      </c>
      <c r="G843" s="147">
        <v>37778468.020000003</v>
      </c>
      <c r="H843" s="147">
        <v>11846451.6</v>
      </c>
      <c r="I843" s="147">
        <v>25932016.420000002</v>
      </c>
      <c r="J843" s="147"/>
      <c r="K843" s="147"/>
      <c r="L843" s="147"/>
      <c r="M843" s="147">
        <v>2000000</v>
      </c>
      <c r="N843" s="147">
        <v>23932016.420000002</v>
      </c>
      <c r="O843" s="147">
        <v>6998307.6200000001</v>
      </c>
      <c r="P843" s="147">
        <v>2194619.4</v>
      </c>
      <c r="Q843" s="147"/>
      <c r="R843" s="147"/>
      <c r="S843" s="147"/>
      <c r="T843" s="147">
        <v>4803688.22</v>
      </c>
      <c r="U843" s="147">
        <v>0</v>
      </c>
      <c r="V843" s="147">
        <v>0</v>
      </c>
      <c r="W843" s="147">
        <v>0</v>
      </c>
      <c r="X843" s="147">
        <v>30735704.640000001</v>
      </c>
      <c r="Y843" s="147">
        <v>30735704.640000001</v>
      </c>
      <c r="Z843" s="147">
        <v>2500000</v>
      </c>
      <c r="AA843" s="147">
        <v>1900000</v>
      </c>
      <c r="AB843" s="148"/>
      <c r="AC843" s="149"/>
      <c r="AD843" s="149"/>
      <c r="AE843" s="149"/>
      <c r="AF843" s="149"/>
    </row>
    <row r="844" spans="1:32" ht="13.5" hidden="1" customHeight="1" outlineLevel="2" x14ac:dyDescent="0.15">
      <c r="A844" s="145">
        <v>778</v>
      </c>
      <c r="B844" s="146" t="s">
        <v>1843</v>
      </c>
      <c r="C844" s="146" t="s">
        <v>1844</v>
      </c>
      <c r="D844" s="146" t="s">
        <v>1845</v>
      </c>
      <c r="E844" s="146" t="s">
        <v>1889</v>
      </c>
      <c r="F844" s="146" t="s">
        <v>1890</v>
      </c>
      <c r="G844" s="147">
        <v>42236730.090000004</v>
      </c>
      <c r="H844" s="147">
        <v>14928470.710000001</v>
      </c>
      <c r="I844" s="147">
        <v>27308259.379999999</v>
      </c>
      <c r="J844" s="147"/>
      <c r="K844" s="147"/>
      <c r="L844" s="147"/>
      <c r="M844" s="147">
        <v>3063943.29</v>
      </c>
      <c r="N844" s="147">
        <v>24244316.09</v>
      </c>
      <c r="O844" s="147">
        <v>7861931.6600000001</v>
      </c>
      <c r="P844" s="147">
        <v>2778172.29</v>
      </c>
      <c r="Q844" s="147"/>
      <c r="R844" s="147"/>
      <c r="S844" s="147"/>
      <c r="T844" s="147">
        <v>5083759.37</v>
      </c>
      <c r="U844" s="147">
        <v>0</v>
      </c>
      <c r="V844" s="147">
        <v>0</v>
      </c>
      <c r="W844" s="147">
        <v>0</v>
      </c>
      <c r="X844" s="147">
        <v>32392018.75</v>
      </c>
      <c r="Y844" s="147">
        <v>32181986.640000001</v>
      </c>
      <c r="Z844" s="147">
        <v>0</v>
      </c>
      <c r="AA844" s="147">
        <v>900000</v>
      </c>
      <c r="AB844" s="148"/>
      <c r="AC844" s="149"/>
      <c r="AD844" s="149"/>
      <c r="AE844" s="149"/>
      <c r="AF844" s="149"/>
    </row>
    <row r="845" spans="1:32" ht="13.5" hidden="1" customHeight="1" outlineLevel="1" x14ac:dyDescent="0.15">
      <c r="A845" s="151"/>
      <c r="B845" s="152"/>
      <c r="C845" s="153"/>
      <c r="D845" s="154" t="s">
        <v>1891</v>
      </c>
      <c r="E845" s="152"/>
      <c r="F845" s="152"/>
      <c r="G845" s="155">
        <v>1303110618.7699997</v>
      </c>
      <c r="H845" s="155">
        <v>551618590.31000006</v>
      </c>
      <c r="I845" s="155">
        <v>751492028.45999992</v>
      </c>
      <c r="J845" s="155"/>
      <c r="K845" s="155"/>
      <c r="L845" s="155"/>
      <c r="M845" s="155">
        <v>132660038.58000001</v>
      </c>
      <c r="N845" s="155">
        <v>618831989.88</v>
      </c>
      <c r="O845" s="155">
        <v>242333484.70999998</v>
      </c>
      <c r="P845" s="155">
        <v>102599252.86000001</v>
      </c>
      <c r="Q845" s="155"/>
      <c r="R845" s="155"/>
      <c r="S845" s="155"/>
      <c r="T845" s="155">
        <v>139734231.85000002</v>
      </c>
      <c r="U845" s="155">
        <v>1163820566.1799998</v>
      </c>
      <c r="V845" s="155">
        <v>560274702.83000004</v>
      </c>
      <c r="W845" s="155">
        <v>603545863.35000002</v>
      </c>
      <c r="X845" s="155">
        <v>1494772123.6600006</v>
      </c>
      <c r="Y845" s="155">
        <v>1377787067.5500004</v>
      </c>
      <c r="Z845" s="155">
        <v>52000000</v>
      </c>
      <c r="AA845" s="155">
        <v>33708091</v>
      </c>
      <c r="AB845" s="148"/>
      <c r="AC845" s="149"/>
      <c r="AD845" s="149"/>
      <c r="AE845" s="149"/>
      <c r="AF845" s="149"/>
    </row>
    <row r="846" spans="1:32" ht="13.5" hidden="1" customHeight="1" outlineLevel="2" x14ac:dyDescent="0.15">
      <c r="A846" s="156">
        <v>779</v>
      </c>
      <c r="B846" s="157" t="s">
        <v>1843</v>
      </c>
      <c r="C846" s="146" t="s">
        <v>1892</v>
      </c>
      <c r="D846" s="157" t="s">
        <v>1893</v>
      </c>
      <c r="E846" s="157" t="s">
        <v>1894</v>
      </c>
      <c r="F846" s="157" t="s">
        <v>1895</v>
      </c>
      <c r="G846" s="147">
        <v>90630215.75</v>
      </c>
      <c r="H846" s="147">
        <v>52327965.869999997</v>
      </c>
      <c r="I846" s="147">
        <v>38302249.880000003</v>
      </c>
      <c r="J846" s="147"/>
      <c r="K846" s="147"/>
      <c r="L846" s="147"/>
      <c r="M846" s="147">
        <v>2247830</v>
      </c>
      <c r="N846" s="147">
        <v>36054419.880000003</v>
      </c>
      <c r="O846" s="147">
        <v>17310496.469999999</v>
      </c>
      <c r="P846" s="147">
        <v>9987014.1300000008</v>
      </c>
      <c r="Q846" s="147"/>
      <c r="R846" s="147"/>
      <c r="S846" s="147"/>
      <c r="T846" s="147">
        <v>7323482.3399999999</v>
      </c>
      <c r="U846" s="147">
        <v>201372497.13999999</v>
      </c>
      <c r="V846" s="147">
        <v>103858300</v>
      </c>
      <c r="W846" s="147">
        <v>97514197.140000001</v>
      </c>
      <c r="X846" s="147">
        <v>143139929.36000001</v>
      </c>
      <c r="Y846" s="147">
        <v>143139929.36000001</v>
      </c>
      <c r="Z846" s="147">
        <v>6522101.7999999998</v>
      </c>
      <c r="AA846" s="147">
        <v>3301550</v>
      </c>
      <c r="AB846" s="148"/>
      <c r="AC846" s="149"/>
      <c r="AD846" s="149"/>
      <c r="AE846" s="149"/>
      <c r="AF846" s="149"/>
    </row>
    <row r="847" spans="1:32" ht="13.5" hidden="1" customHeight="1" outlineLevel="2" x14ac:dyDescent="0.15">
      <c r="A847" s="145">
        <v>780</v>
      </c>
      <c r="B847" s="146" t="s">
        <v>1843</v>
      </c>
      <c r="C847" s="146" t="s">
        <v>1892</v>
      </c>
      <c r="D847" s="146" t="s">
        <v>1893</v>
      </c>
      <c r="E847" s="146" t="s">
        <v>1896</v>
      </c>
      <c r="F847" s="146" t="s">
        <v>1897</v>
      </c>
      <c r="G847" s="147">
        <v>60508461.280000001</v>
      </c>
      <c r="H847" s="147">
        <v>22776891.25</v>
      </c>
      <c r="I847" s="147">
        <v>37731570.030000001</v>
      </c>
      <c r="J847" s="147"/>
      <c r="K847" s="147"/>
      <c r="L847" s="147"/>
      <c r="M847" s="147">
        <v>5851050</v>
      </c>
      <c r="N847" s="147">
        <v>31880520.030000001</v>
      </c>
      <c r="O847" s="147">
        <v>11549576.789999999</v>
      </c>
      <c r="P847" s="147">
        <v>4349170.4800000004</v>
      </c>
      <c r="Q847" s="147"/>
      <c r="R847" s="147"/>
      <c r="S847" s="147"/>
      <c r="T847" s="147">
        <v>7200406.3099999996</v>
      </c>
      <c r="U847" s="147">
        <v>17510050.07</v>
      </c>
      <c r="V847" s="147">
        <v>6458266.2699999996</v>
      </c>
      <c r="W847" s="147">
        <v>11051783.800000001</v>
      </c>
      <c r="X847" s="147">
        <v>55983760.140000001</v>
      </c>
      <c r="Y847" s="147">
        <v>55983760.140000001</v>
      </c>
      <c r="Z847" s="147">
        <v>691705.64</v>
      </c>
      <c r="AA847" s="147">
        <v>922090</v>
      </c>
      <c r="AB847" s="148"/>
      <c r="AC847" s="149"/>
      <c r="AD847" s="149"/>
      <c r="AE847" s="149"/>
      <c r="AF847" s="149"/>
    </row>
    <row r="848" spans="1:32" ht="13.5" hidden="1" customHeight="1" outlineLevel="2" x14ac:dyDescent="0.15">
      <c r="A848" s="145">
        <v>781</v>
      </c>
      <c r="B848" s="146" t="s">
        <v>1843</v>
      </c>
      <c r="C848" s="146" t="s">
        <v>1892</v>
      </c>
      <c r="D848" s="146" t="s">
        <v>1893</v>
      </c>
      <c r="E848" s="146" t="s">
        <v>1898</v>
      </c>
      <c r="F848" s="146" t="s">
        <v>1899</v>
      </c>
      <c r="G848" s="147">
        <v>36192470.960000001</v>
      </c>
      <c r="H848" s="147">
        <v>14507115.25</v>
      </c>
      <c r="I848" s="147">
        <v>21685355.710000001</v>
      </c>
      <c r="J848" s="147"/>
      <c r="K848" s="147"/>
      <c r="L848" s="147"/>
      <c r="M848" s="147">
        <v>4320480</v>
      </c>
      <c r="N848" s="147">
        <v>17364875.710000001</v>
      </c>
      <c r="O848" s="147">
        <v>6922098.9500000002</v>
      </c>
      <c r="P848" s="147">
        <v>2775187.1</v>
      </c>
      <c r="Q848" s="147"/>
      <c r="R848" s="147"/>
      <c r="S848" s="147"/>
      <c r="T848" s="147">
        <v>4146911.85</v>
      </c>
      <c r="U848" s="147">
        <v>7368182.9100000001</v>
      </c>
      <c r="V848" s="147">
        <v>2755149.65</v>
      </c>
      <c r="W848" s="147">
        <v>4613033.26</v>
      </c>
      <c r="X848" s="147">
        <v>30445300.82</v>
      </c>
      <c r="Y848" s="147">
        <v>29996640.620000001</v>
      </c>
      <c r="Z848" s="147">
        <v>2869633.66</v>
      </c>
      <c r="AA848" s="147">
        <v>823720</v>
      </c>
      <c r="AB848" s="148"/>
      <c r="AC848" s="149"/>
      <c r="AD848" s="149"/>
      <c r="AE848" s="149"/>
      <c r="AF848" s="149"/>
    </row>
    <row r="849" spans="1:32" ht="13.5" hidden="1" customHeight="1" outlineLevel="2" x14ac:dyDescent="0.15">
      <c r="A849" s="145">
        <v>782</v>
      </c>
      <c r="B849" s="146" t="s">
        <v>1843</v>
      </c>
      <c r="C849" s="146" t="s">
        <v>1892</v>
      </c>
      <c r="D849" s="146" t="s">
        <v>1893</v>
      </c>
      <c r="E849" s="146" t="s">
        <v>1900</v>
      </c>
      <c r="F849" s="146" t="s">
        <v>1901</v>
      </c>
      <c r="G849" s="147">
        <v>67475383.900000006</v>
      </c>
      <c r="H849" s="147">
        <v>26947831.039999999</v>
      </c>
      <c r="I849" s="147">
        <v>40527552.859999999</v>
      </c>
      <c r="J849" s="147"/>
      <c r="K849" s="147"/>
      <c r="L849" s="147"/>
      <c r="M849" s="147">
        <v>7075040</v>
      </c>
      <c r="N849" s="147">
        <v>33452512.859999999</v>
      </c>
      <c r="O849" s="147">
        <v>12895490.9</v>
      </c>
      <c r="P849" s="147">
        <v>5151422.58</v>
      </c>
      <c r="Q849" s="147"/>
      <c r="R849" s="147"/>
      <c r="S849" s="147"/>
      <c r="T849" s="147">
        <v>7744068.3200000003</v>
      </c>
      <c r="U849" s="147">
        <v>24872362.649999999</v>
      </c>
      <c r="V849" s="147">
        <v>9680329.3800000008</v>
      </c>
      <c r="W849" s="147">
        <v>15192033.27</v>
      </c>
      <c r="X849" s="147">
        <v>63463654.450000003</v>
      </c>
      <c r="Y849" s="147">
        <v>63463654.450000003</v>
      </c>
      <c r="Z849" s="147">
        <v>831802.49</v>
      </c>
      <c r="AA849" s="147">
        <v>1973320</v>
      </c>
      <c r="AB849" s="148"/>
      <c r="AC849" s="149"/>
      <c r="AD849" s="149"/>
      <c r="AE849" s="149"/>
      <c r="AF849" s="149"/>
    </row>
    <row r="850" spans="1:32" ht="13.5" hidden="1" customHeight="1" outlineLevel="2" x14ac:dyDescent="0.15">
      <c r="A850" s="145">
        <v>783</v>
      </c>
      <c r="B850" s="146" t="s">
        <v>1843</v>
      </c>
      <c r="C850" s="146" t="s">
        <v>1892</v>
      </c>
      <c r="D850" s="146" t="s">
        <v>1893</v>
      </c>
      <c r="E850" s="146" t="s">
        <v>1902</v>
      </c>
      <c r="F850" s="146" t="s">
        <v>1903</v>
      </c>
      <c r="G850" s="147">
        <v>56720925.710000001</v>
      </c>
      <c r="H850" s="147">
        <v>23791218.050000001</v>
      </c>
      <c r="I850" s="147">
        <v>32929707.66</v>
      </c>
      <c r="J850" s="147"/>
      <c r="K850" s="147"/>
      <c r="L850" s="147"/>
      <c r="M850" s="147">
        <v>4646540</v>
      </c>
      <c r="N850" s="147">
        <v>28283167.66</v>
      </c>
      <c r="O850" s="147">
        <v>10834464.74</v>
      </c>
      <c r="P850" s="147">
        <v>4545057.8099999996</v>
      </c>
      <c r="Q850" s="147"/>
      <c r="R850" s="147"/>
      <c r="S850" s="147"/>
      <c r="T850" s="147">
        <v>6289406.9299999997</v>
      </c>
      <c r="U850" s="147">
        <v>27289192.75</v>
      </c>
      <c r="V850" s="147">
        <v>11289337.140000001</v>
      </c>
      <c r="W850" s="147">
        <v>15999855.609999999</v>
      </c>
      <c r="X850" s="147">
        <v>55218970.200000003</v>
      </c>
      <c r="Y850" s="147">
        <v>55218970.200000003</v>
      </c>
      <c r="Z850" s="147">
        <v>2644504.1800000002</v>
      </c>
      <c r="AA850" s="147">
        <v>1906850</v>
      </c>
      <c r="AB850" s="148"/>
      <c r="AC850" s="149"/>
      <c r="AD850" s="149"/>
      <c r="AE850" s="149"/>
      <c r="AF850" s="149"/>
    </row>
    <row r="851" spans="1:32" ht="13.5" hidden="1" customHeight="1" outlineLevel="2" x14ac:dyDescent="0.15">
      <c r="A851" s="145">
        <v>784</v>
      </c>
      <c r="B851" s="146" t="s">
        <v>1843</v>
      </c>
      <c r="C851" s="146" t="s">
        <v>1892</v>
      </c>
      <c r="D851" s="146" t="s">
        <v>1893</v>
      </c>
      <c r="E851" s="146" t="s">
        <v>1904</v>
      </c>
      <c r="F851" s="146" t="s">
        <v>1905</v>
      </c>
      <c r="G851" s="147">
        <v>42865406.789999999</v>
      </c>
      <c r="H851" s="147">
        <v>17045862.710000001</v>
      </c>
      <c r="I851" s="147">
        <v>25819544.079999998</v>
      </c>
      <c r="J851" s="147"/>
      <c r="K851" s="147"/>
      <c r="L851" s="147"/>
      <c r="M851" s="147">
        <v>3219790</v>
      </c>
      <c r="N851" s="147">
        <v>22599754.079999998</v>
      </c>
      <c r="O851" s="147">
        <v>8151505.4299999997</v>
      </c>
      <c r="P851" s="147">
        <v>3241663.41</v>
      </c>
      <c r="Q851" s="147"/>
      <c r="R851" s="147"/>
      <c r="S851" s="147"/>
      <c r="T851" s="147">
        <v>4909842.0199999996</v>
      </c>
      <c r="U851" s="147">
        <v>19282063.530000001</v>
      </c>
      <c r="V851" s="147">
        <v>7537910.8799999999</v>
      </c>
      <c r="W851" s="147">
        <v>11744152.65</v>
      </c>
      <c r="X851" s="147">
        <v>42473538.75</v>
      </c>
      <c r="Y851" s="147">
        <v>42473538.75</v>
      </c>
      <c r="Z851" s="147">
        <v>397930.53</v>
      </c>
      <c r="AA851" s="147">
        <v>824030</v>
      </c>
      <c r="AB851" s="148"/>
      <c r="AC851" s="149"/>
      <c r="AD851" s="149"/>
      <c r="AE851" s="149"/>
      <c r="AF851" s="149"/>
    </row>
    <row r="852" spans="1:32" ht="13.5" hidden="1" customHeight="1" outlineLevel="2" x14ac:dyDescent="0.15">
      <c r="A852" s="145">
        <v>785</v>
      </c>
      <c r="B852" s="146" t="s">
        <v>1843</v>
      </c>
      <c r="C852" s="146" t="s">
        <v>1892</v>
      </c>
      <c r="D852" s="146" t="s">
        <v>1893</v>
      </c>
      <c r="E852" s="146" t="s">
        <v>1906</v>
      </c>
      <c r="F852" s="146" t="s">
        <v>1907</v>
      </c>
      <c r="G852" s="147">
        <v>31231240.34</v>
      </c>
      <c r="H852" s="147">
        <v>12384772.939999999</v>
      </c>
      <c r="I852" s="147">
        <v>18846467.399999999</v>
      </c>
      <c r="J852" s="147"/>
      <c r="K852" s="147"/>
      <c r="L852" s="147"/>
      <c r="M852" s="147">
        <v>768820</v>
      </c>
      <c r="N852" s="147">
        <v>18077647.399999999</v>
      </c>
      <c r="O852" s="147">
        <v>5927797.4800000004</v>
      </c>
      <c r="P852" s="147">
        <v>2349822.62</v>
      </c>
      <c r="Q852" s="147"/>
      <c r="R852" s="147"/>
      <c r="S852" s="147"/>
      <c r="T852" s="147">
        <v>3577974.86</v>
      </c>
      <c r="U852" s="147">
        <v>16736488.439999999</v>
      </c>
      <c r="V852" s="147">
        <v>6454066.4400000004</v>
      </c>
      <c r="W852" s="147">
        <v>10282422</v>
      </c>
      <c r="X852" s="147">
        <v>32706864.260000002</v>
      </c>
      <c r="Y852" s="147">
        <v>32706864.260000002</v>
      </c>
      <c r="Z852" s="147">
        <v>260195.1</v>
      </c>
      <c r="AA852" s="147">
        <v>374100</v>
      </c>
      <c r="AB852" s="148"/>
      <c r="AC852" s="149"/>
      <c r="AD852" s="149"/>
      <c r="AE852" s="149"/>
      <c r="AF852" s="149"/>
    </row>
    <row r="853" spans="1:32" ht="13.5" hidden="1" customHeight="1" outlineLevel="2" x14ac:dyDescent="0.15">
      <c r="A853" s="145">
        <v>786</v>
      </c>
      <c r="B853" s="146" t="s">
        <v>1843</v>
      </c>
      <c r="C853" s="146" t="s">
        <v>1892</v>
      </c>
      <c r="D853" s="146" t="s">
        <v>1893</v>
      </c>
      <c r="E853" s="146" t="s">
        <v>1908</v>
      </c>
      <c r="F853" s="146" t="s">
        <v>1909</v>
      </c>
      <c r="G853" s="147">
        <v>56547435.840000004</v>
      </c>
      <c r="H853" s="147">
        <v>26596892.18</v>
      </c>
      <c r="I853" s="147">
        <v>29950543.66</v>
      </c>
      <c r="J853" s="147"/>
      <c r="K853" s="147"/>
      <c r="L853" s="147"/>
      <c r="M853" s="147">
        <v>5827220</v>
      </c>
      <c r="N853" s="147">
        <v>24123323.66</v>
      </c>
      <c r="O853" s="147">
        <v>10815148.460000001</v>
      </c>
      <c r="P853" s="147">
        <v>5085062.6900000004</v>
      </c>
      <c r="Q853" s="147"/>
      <c r="R853" s="147"/>
      <c r="S853" s="147"/>
      <c r="T853" s="147">
        <v>5730085.7699999996</v>
      </c>
      <c r="U853" s="147">
        <v>20378229.82</v>
      </c>
      <c r="V853" s="147">
        <v>9426070.1300000008</v>
      </c>
      <c r="W853" s="147">
        <v>10952159.689999999</v>
      </c>
      <c r="X853" s="147">
        <v>46632789.119999997</v>
      </c>
      <c r="Y853" s="147">
        <v>42018494.240000002</v>
      </c>
      <c r="Z853" s="147">
        <v>2761487.63</v>
      </c>
      <c r="AA853" s="147">
        <v>1471580</v>
      </c>
      <c r="AB853" s="148"/>
      <c r="AC853" s="149"/>
      <c r="AD853" s="149"/>
      <c r="AE853" s="149"/>
      <c r="AF853" s="149"/>
    </row>
    <row r="854" spans="1:32" ht="13.5" hidden="1" customHeight="1" outlineLevel="2" x14ac:dyDescent="0.15">
      <c r="A854" s="145">
        <v>787</v>
      </c>
      <c r="B854" s="146" t="s">
        <v>1843</v>
      </c>
      <c r="C854" s="146" t="s">
        <v>1892</v>
      </c>
      <c r="D854" s="146" t="s">
        <v>1893</v>
      </c>
      <c r="E854" s="146" t="s">
        <v>1910</v>
      </c>
      <c r="F854" s="146" t="s">
        <v>1911</v>
      </c>
      <c r="G854" s="147">
        <v>8489171</v>
      </c>
      <c r="H854" s="147">
        <v>18171</v>
      </c>
      <c r="I854" s="147">
        <v>8471000</v>
      </c>
      <c r="J854" s="147"/>
      <c r="K854" s="147"/>
      <c r="L854" s="147"/>
      <c r="M854" s="147">
        <v>43230</v>
      </c>
      <c r="N854" s="147">
        <v>8427770</v>
      </c>
      <c r="O854" s="147">
        <v>1558173.96</v>
      </c>
      <c r="P854" s="147">
        <v>29173.96</v>
      </c>
      <c r="Q854" s="147"/>
      <c r="R854" s="147"/>
      <c r="S854" s="147"/>
      <c r="T854" s="147">
        <v>1529000</v>
      </c>
      <c r="U854" s="147">
        <v>4953822.04</v>
      </c>
      <c r="V854" s="147">
        <v>4953822.04</v>
      </c>
      <c r="W854" s="147">
        <v>0</v>
      </c>
      <c r="X854" s="147">
        <v>10000000</v>
      </c>
      <c r="Y854" s="147">
        <v>10000000</v>
      </c>
      <c r="Z854" s="147">
        <v>1020638.97</v>
      </c>
      <c r="AA854" s="147">
        <v>29151.68</v>
      </c>
      <c r="AB854" s="148"/>
      <c r="AC854" s="149"/>
      <c r="AD854" s="149"/>
      <c r="AE854" s="149"/>
      <c r="AF854" s="149"/>
    </row>
    <row r="855" spans="1:32" ht="13.5" hidden="1" customHeight="1" outlineLevel="1" x14ac:dyDescent="0.15">
      <c r="A855" s="151"/>
      <c r="B855" s="152"/>
      <c r="C855" s="153"/>
      <c r="D855" s="154" t="s">
        <v>1912</v>
      </c>
      <c r="E855" s="152"/>
      <c r="F855" s="152"/>
      <c r="G855" s="155">
        <v>450660711.57000005</v>
      </c>
      <c r="H855" s="155">
        <v>196396720.29000002</v>
      </c>
      <c r="I855" s="155">
        <v>254263991.28000003</v>
      </c>
      <c r="J855" s="155"/>
      <c r="K855" s="155"/>
      <c r="L855" s="155"/>
      <c r="M855" s="155">
        <v>34000000</v>
      </c>
      <c r="N855" s="155">
        <v>220263991.28000003</v>
      </c>
      <c r="O855" s="155">
        <v>85964753.179999992</v>
      </c>
      <c r="P855" s="155">
        <v>37513574.780000001</v>
      </c>
      <c r="Q855" s="155"/>
      <c r="R855" s="155"/>
      <c r="S855" s="155"/>
      <c r="T855" s="155">
        <v>48451178.399999991</v>
      </c>
      <c r="U855" s="155">
        <v>339762889.34999996</v>
      </c>
      <c r="V855" s="155">
        <v>162413251.92999998</v>
      </c>
      <c r="W855" s="155">
        <v>177349637.41999999</v>
      </c>
      <c r="X855" s="155">
        <v>480064807.09999996</v>
      </c>
      <c r="Y855" s="155">
        <v>475001852.01999998</v>
      </c>
      <c r="Z855" s="155">
        <v>17999999.999999996</v>
      </c>
      <c r="AA855" s="155">
        <v>11626391.68</v>
      </c>
      <c r="AB855" s="148"/>
      <c r="AC855" s="149"/>
      <c r="AD855" s="149"/>
      <c r="AE855" s="149"/>
      <c r="AF855" s="149"/>
    </row>
    <row r="856" spans="1:32" ht="13.5" hidden="1" customHeight="1" outlineLevel="2" x14ac:dyDescent="0.15">
      <c r="A856" s="156">
        <v>788</v>
      </c>
      <c r="B856" s="157" t="s">
        <v>1843</v>
      </c>
      <c r="C856" s="146" t="s">
        <v>1913</v>
      </c>
      <c r="D856" s="157" t="s">
        <v>1914</v>
      </c>
      <c r="E856" s="157" t="s">
        <v>1915</v>
      </c>
      <c r="F856" s="157" t="s">
        <v>1916</v>
      </c>
      <c r="G856" s="147">
        <v>48164485.43</v>
      </c>
      <c r="H856" s="147">
        <v>43075406.299999997</v>
      </c>
      <c r="I856" s="147">
        <v>5089079.13</v>
      </c>
      <c r="J856" s="147"/>
      <c r="K856" s="147"/>
      <c r="L856" s="147"/>
      <c r="M856" s="147">
        <v>0</v>
      </c>
      <c r="N856" s="147">
        <v>5089079.13</v>
      </c>
      <c r="O856" s="147">
        <v>8868261.1099999994</v>
      </c>
      <c r="P856" s="147">
        <v>7933979.6299999999</v>
      </c>
      <c r="Q856" s="147"/>
      <c r="R856" s="147"/>
      <c r="S856" s="147"/>
      <c r="T856" s="147">
        <v>934281.48</v>
      </c>
      <c r="U856" s="147">
        <v>85094944.040000007</v>
      </c>
      <c r="V856" s="147">
        <v>71051839.069999993</v>
      </c>
      <c r="W856" s="147">
        <v>14043104.970000001</v>
      </c>
      <c r="X856" s="147">
        <v>20066465.579999998</v>
      </c>
      <c r="Y856" s="147">
        <v>20066465.579999998</v>
      </c>
      <c r="Z856" s="147">
        <v>5199080</v>
      </c>
      <c r="AA856" s="147">
        <v>1209456.44</v>
      </c>
      <c r="AB856" s="148"/>
      <c r="AC856" s="149"/>
      <c r="AD856" s="149"/>
      <c r="AE856" s="149"/>
      <c r="AF856" s="149"/>
    </row>
    <row r="857" spans="1:32" ht="13.5" hidden="1" customHeight="1" outlineLevel="2" x14ac:dyDescent="0.15">
      <c r="A857" s="145">
        <v>789</v>
      </c>
      <c r="B857" s="146" t="s">
        <v>1843</v>
      </c>
      <c r="C857" s="146" t="s">
        <v>1913</v>
      </c>
      <c r="D857" s="146" t="s">
        <v>1914</v>
      </c>
      <c r="E857" s="146" t="s">
        <v>1917</v>
      </c>
      <c r="F857" s="146" t="s">
        <v>1918</v>
      </c>
      <c r="G857" s="147">
        <v>43639968.659999996</v>
      </c>
      <c r="H857" s="147">
        <v>37138825.259999998</v>
      </c>
      <c r="I857" s="147">
        <v>6501143.4000000004</v>
      </c>
      <c r="J857" s="147"/>
      <c r="K857" s="147"/>
      <c r="L857" s="147"/>
      <c r="M857" s="147">
        <v>0</v>
      </c>
      <c r="N857" s="147">
        <v>6501143.4000000004</v>
      </c>
      <c r="O857" s="147">
        <v>8045306.0199999996</v>
      </c>
      <c r="P857" s="147">
        <v>6847341.8099999996</v>
      </c>
      <c r="Q857" s="147"/>
      <c r="R857" s="147"/>
      <c r="S857" s="147"/>
      <c r="T857" s="147">
        <v>1197964.21</v>
      </c>
      <c r="U857" s="147">
        <v>72826360.400000006</v>
      </c>
      <c r="V857" s="147">
        <v>59291989.93</v>
      </c>
      <c r="W857" s="147">
        <v>13534370.470000001</v>
      </c>
      <c r="X857" s="147">
        <v>21233478.079999998</v>
      </c>
      <c r="Y857" s="147">
        <v>21233478.079999998</v>
      </c>
      <c r="Z857" s="147">
        <v>5134760</v>
      </c>
      <c r="AA857" s="147">
        <v>1102247.69</v>
      </c>
      <c r="AB857" s="148"/>
      <c r="AC857" s="149"/>
      <c r="AD857" s="149"/>
      <c r="AE857" s="149"/>
      <c r="AF857" s="149"/>
    </row>
    <row r="858" spans="1:32" ht="13.5" hidden="1" customHeight="1" outlineLevel="2" x14ac:dyDescent="0.15">
      <c r="A858" s="145">
        <v>790</v>
      </c>
      <c r="B858" s="146" t="s">
        <v>1843</v>
      </c>
      <c r="C858" s="146" t="s">
        <v>1913</v>
      </c>
      <c r="D858" s="146" t="s">
        <v>1914</v>
      </c>
      <c r="E858" s="146" t="s">
        <v>1919</v>
      </c>
      <c r="F858" s="146" t="s">
        <v>1920</v>
      </c>
      <c r="G858" s="147">
        <v>21893782.68</v>
      </c>
      <c r="H858" s="147">
        <v>12357294.710000001</v>
      </c>
      <c r="I858" s="147">
        <v>9536487.9700000007</v>
      </c>
      <c r="J858" s="147"/>
      <c r="K858" s="147"/>
      <c r="L858" s="147"/>
      <c r="M858" s="147">
        <v>2434800</v>
      </c>
      <c r="N858" s="147">
        <v>7101687.9699999997</v>
      </c>
      <c r="O858" s="147">
        <v>4022832.69</v>
      </c>
      <c r="P858" s="147">
        <v>2270610.84</v>
      </c>
      <c r="Q858" s="147"/>
      <c r="R858" s="147"/>
      <c r="S858" s="147"/>
      <c r="T858" s="147">
        <v>1752221.85</v>
      </c>
      <c r="U858" s="147">
        <v>5498683.0599999996</v>
      </c>
      <c r="V858" s="147">
        <v>3083567.45</v>
      </c>
      <c r="W858" s="147">
        <v>2415115.61</v>
      </c>
      <c r="X858" s="147">
        <v>13703825.43</v>
      </c>
      <c r="Y858" s="147">
        <v>13703825.43</v>
      </c>
      <c r="Z858" s="147">
        <v>1000000</v>
      </c>
      <c r="AA858" s="147">
        <v>250902.17</v>
      </c>
      <c r="AB858" s="148"/>
      <c r="AC858" s="149"/>
      <c r="AD858" s="149"/>
      <c r="AE858" s="149"/>
      <c r="AF858" s="149"/>
    </row>
    <row r="859" spans="1:32" ht="13.5" hidden="1" customHeight="1" outlineLevel="2" x14ac:dyDescent="0.15">
      <c r="A859" s="145">
        <v>791</v>
      </c>
      <c r="B859" s="146" t="s">
        <v>1843</v>
      </c>
      <c r="C859" s="146" t="s">
        <v>1913</v>
      </c>
      <c r="D859" s="146" t="s">
        <v>1914</v>
      </c>
      <c r="E859" s="146" t="s">
        <v>1921</v>
      </c>
      <c r="F859" s="146" t="s">
        <v>1922</v>
      </c>
      <c r="G859" s="147">
        <v>21531451.440000001</v>
      </c>
      <c r="H859" s="147">
        <v>13055638.060000001</v>
      </c>
      <c r="I859" s="147">
        <v>8475813.3800000008</v>
      </c>
      <c r="J859" s="147"/>
      <c r="K859" s="147"/>
      <c r="L859" s="147"/>
      <c r="M859" s="147">
        <v>2315800</v>
      </c>
      <c r="N859" s="147">
        <v>6160013.3799999999</v>
      </c>
      <c r="O859" s="147">
        <v>3957346.87</v>
      </c>
      <c r="P859" s="147">
        <v>2399774.89</v>
      </c>
      <c r="Q859" s="147"/>
      <c r="R859" s="147"/>
      <c r="S859" s="147"/>
      <c r="T859" s="147">
        <v>1557571.98</v>
      </c>
      <c r="U859" s="147">
        <v>6915164.1500000004</v>
      </c>
      <c r="V859" s="147">
        <v>4150591.05</v>
      </c>
      <c r="W859" s="147">
        <v>2764573.1</v>
      </c>
      <c r="X859" s="147">
        <v>12797958.460000001</v>
      </c>
      <c r="Y859" s="147">
        <v>12797958.460000001</v>
      </c>
      <c r="Z859" s="147">
        <v>2041182.96</v>
      </c>
      <c r="AA859" s="147">
        <v>274617.03999999998</v>
      </c>
      <c r="AB859" s="148"/>
      <c r="AC859" s="149"/>
      <c r="AD859" s="149"/>
      <c r="AE859" s="149"/>
      <c r="AF859" s="149"/>
    </row>
    <row r="860" spans="1:32" ht="13.5" hidden="1" customHeight="1" outlineLevel="2" x14ac:dyDescent="0.15">
      <c r="A860" s="145">
        <v>792</v>
      </c>
      <c r="B860" s="146" t="s">
        <v>1843</v>
      </c>
      <c r="C860" s="146" t="s">
        <v>1913</v>
      </c>
      <c r="D860" s="146" t="s">
        <v>1914</v>
      </c>
      <c r="E860" s="146" t="s">
        <v>1923</v>
      </c>
      <c r="F860" s="146" t="s">
        <v>1924</v>
      </c>
      <c r="G860" s="147">
        <v>44549003.75</v>
      </c>
      <c r="H860" s="147">
        <v>26653994.379999999</v>
      </c>
      <c r="I860" s="147">
        <v>17895009.370000001</v>
      </c>
      <c r="J860" s="147"/>
      <c r="K860" s="147"/>
      <c r="L860" s="147"/>
      <c r="M860" s="147">
        <v>7188980.4800000004</v>
      </c>
      <c r="N860" s="147">
        <v>10706028.890000001</v>
      </c>
      <c r="O860" s="147">
        <v>8219508.46</v>
      </c>
      <c r="P860" s="147">
        <v>4917558.6500000004</v>
      </c>
      <c r="Q860" s="147"/>
      <c r="R860" s="147"/>
      <c r="S860" s="147"/>
      <c r="T860" s="147">
        <v>3301949.81</v>
      </c>
      <c r="U860" s="147">
        <v>10359164.42</v>
      </c>
      <c r="V860" s="147">
        <v>5995739.9699999997</v>
      </c>
      <c r="W860" s="147">
        <v>4363424.45</v>
      </c>
      <c r="X860" s="147">
        <v>25560383.629999999</v>
      </c>
      <c r="Y860" s="147">
        <v>25560383.629999999</v>
      </c>
      <c r="Z860" s="147">
        <v>2743240.48</v>
      </c>
      <c r="AA860" s="147">
        <v>1065245.4099999999</v>
      </c>
      <c r="AB860" s="148"/>
      <c r="AC860" s="149"/>
      <c r="AD860" s="149"/>
      <c r="AE860" s="149"/>
      <c r="AF860" s="149"/>
    </row>
    <row r="861" spans="1:32" ht="13.5" hidden="1" customHeight="1" outlineLevel="2" x14ac:dyDescent="0.15">
      <c r="A861" s="145">
        <v>793</v>
      </c>
      <c r="B861" s="146" t="s">
        <v>1843</v>
      </c>
      <c r="C861" s="146" t="s">
        <v>1913</v>
      </c>
      <c r="D861" s="146" t="s">
        <v>1914</v>
      </c>
      <c r="E861" s="146" t="s">
        <v>1925</v>
      </c>
      <c r="F861" s="146" t="s">
        <v>102</v>
      </c>
      <c r="G861" s="147">
        <v>20961221.920000002</v>
      </c>
      <c r="H861" s="147">
        <v>12490221.92</v>
      </c>
      <c r="I861" s="147">
        <v>8471000</v>
      </c>
      <c r="J861" s="147"/>
      <c r="K861" s="147"/>
      <c r="L861" s="147"/>
      <c r="M861" s="147">
        <v>2060800</v>
      </c>
      <c r="N861" s="147">
        <v>6410200</v>
      </c>
      <c r="O861" s="147">
        <v>3836725.08</v>
      </c>
      <c r="P861" s="147">
        <v>2307725.08</v>
      </c>
      <c r="Q861" s="147"/>
      <c r="R861" s="147"/>
      <c r="S861" s="147"/>
      <c r="T861" s="147">
        <v>1529000</v>
      </c>
      <c r="U861" s="147">
        <v>0</v>
      </c>
      <c r="V861" s="147">
        <v>0</v>
      </c>
      <c r="W861" s="147">
        <v>0</v>
      </c>
      <c r="X861" s="147">
        <v>10000000</v>
      </c>
      <c r="Y861" s="147">
        <v>10000000</v>
      </c>
      <c r="Z861" s="147">
        <v>1786600.12</v>
      </c>
      <c r="AA861" s="147">
        <v>274199.88</v>
      </c>
      <c r="AB861" s="148"/>
      <c r="AC861" s="149"/>
      <c r="AD861" s="149"/>
      <c r="AE861" s="149"/>
      <c r="AF861" s="149"/>
    </row>
    <row r="862" spans="1:32" ht="13.5" hidden="1" customHeight="1" outlineLevel="2" x14ac:dyDescent="0.15">
      <c r="A862" s="145">
        <v>794</v>
      </c>
      <c r="B862" s="146" t="s">
        <v>1843</v>
      </c>
      <c r="C862" s="146" t="s">
        <v>1913</v>
      </c>
      <c r="D862" s="146" t="s">
        <v>1914</v>
      </c>
      <c r="E862" s="146" t="s">
        <v>1926</v>
      </c>
      <c r="F862" s="146" t="s">
        <v>1927</v>
      </c>
      <c r="G862" s="147">
        <v>34561945.799999997</v>
      </c>
      <c r="H862" s="147">
        <v>18229020.710000001</v>
      </c>
      <c r="I862" s="147">
        <v>16332925.09</v>
      </c>
      <c r="J862" s="147"/>
      <c r="K862" s="147"/>
      <c r="L862" s="147"/>
      <c r="M862" s="147">
        <v>2997500</v>
      </c>
      <c r="N862" s="147">
        <v>13335425.09</v>
      </c>
      <c r="O862" s="147">
        <v>6369578.5899999999</v>
      </c>
      <c r="P862" s="147">
        <v>3359519.12</v>
      </c>
      <c r="Q862" s="147"/>
      <c r="R862" s="147"/>
      <c r="S862" s="147"/>
      <c r="T862" s="147">
        <v>3010059.47</v>
      </c>
      <c r="U862" s="147">
        <v>7468770.8600000003</v>
      </c>
      <c r="V862" s="147">
        <v>3881658.17</v>
      </c>
      <c r="W862" s="147">
        <v>3587112.69</v>
      </c>
      <c r="X862" s="147">
        <v>22930097.25</v>
      </c>
      <c r="Y862" s="147">
        <v>22930097.25</v>
      </c>
      <c r="Z862" s="147">
        <v>1536640</v>
      </c>
      <c r="AA862" s="147">
        <v>396759.8</v>
      </c>
      <c r="AB862" s="148"/>
      <c r="AC862" s="149"/>
      <c r="AD862" s="149"/>
      <c r="AE862" s="149"/>
      <c r="AF862" s="149"/>
    </row>
    <row r="863" spans="1:32" ht="13.5" hidden="1" customHeight="1" outlineLevel="2" x14ac:dyDescent="0.15">
      <c r="A863" s="145">
        <v>795</v>
      </c>
      <c r="B863" s="146" t="s">
        <v>1843</v>
      </c>
      <c r="C863" s="146" t="s">
        <v>1913</v>
      </c>
      <c r="D863" s="146" t="s">
        <v>1914</v>
      </c>
      <c r="E863" s="146" t="s">
        <v>1928</v>
      </c>
      <c r="F863" s="146" t="s">
        <v>1929</v>
      </c>
      <c r="G863" s="147">
        <v>31124455.98</v>
      </c>
      <c r="H863" s="147">
        <v>17225359.850000001</v>
      </c>
      <c r="I863" s="147">
        <v>13899096.130000001</v>
      </c>
      <c r="J863" s="147"/>
      <c r="K863" s="147"/>
      <c r="L863" s="147"/>
      <c r="M863" s="147">
        <v>3070600</v>
      </c>
      <c r="N863" s="147">
        <v>10828496.130000001</v>
      </c>
      <c r="O863" s="147">
        <v>5738971.54</v>
      </c>
      <c r="P863" s="147">
        <v>3175679.93</v>
      </c>
      <c r="Q863" s="147"/>
      <c r="R863" s="147"/>
      <c r="S863" s="147"/>
      <c r="T863" s="147">
        <v>2563291.61</v>
      </c>
      <c r="U863" s="147">
        <v>7615288.2300000004</v>
      </c>
      <c r="V863" s="147">
        <v>4178526.22</v>
      </c>
      <c r="W863" s="147">
        <v>3436762.01</v>
      </c>
      <c r="X863" s="147">
        <v>19899149.75</v>
      </c>
      <c r="Y863" s="147">
        <v>19899149.75</v>
      </c>
      <c r="Z863" s="147">
        <v>2594216.44</v>
      </c>
      <c r="AA863" s="147">
        <v>476383.56</v>
      </c>
      <c r="AB863" s="148"/>
      <c r="AC863" s="149"/>
      <c r="AD863" s="149"/>
      <c r="AE863" s="149"/>
      <c r="AF863" s="149"/>
    </row>
    <row r="864" spans="1:32" ht="13.5" hidden="1" customHeight="1" outlineLevel="2" x14ac:dyDescent="0.15">
      <c r="A864" s="145">
        <v>796</v>
      </c>
      <c r="B864" s="146" t="s">
        <v>1843</v>
      </c>
      <c r="C864" s="146" t="s">
        <v>1913</v>
      </c>
      <c r="D864" s="146" t="s">
        <v>1914</v>
      </c>
      <c r="E864" s="146" t="s">
        <v>1930</v>
      </c>
      <c r="F864" s="146" t="s">
        <v>1931</v>
      </c>
      <c r="G864" s="147">
        <v>46045244.740000002</v>
      </c>
      <c r="H864" s="147">
        <v>22345854.780000001</v>
      </c>
      <c r="I864" s="147">
        <v>23699389.960000001</v>
      </c>
      <c r="J864" s="147"/>
      <c r="K864" s="147"/>
      <c r="L864" s="147"/>
      <c r="M864" s="147">
        <v>5542400</v>
      </c>
      <c r="N864" s="147">
        <v>18156989.960000001</v>
      </c>
      <c r="O864" s="147">
        <v>8500599.3300000001</v>
      </c>
      <c r="P864" s="147">
        <v>4126715.19</v>
      </c>
      <c r="Q864" s="147"/>
      <c r="R864" s="147"/>
      <c r="S864" s="147"/>
      <c r="T864" s="147">
        <v>4373884.1399999997</v>
      </c>
      <c r="U864" s="147">
        <v>9086034.2799999993</v>
      </c>
      <c r="V864" s="147">
        <v>4323812.03</v>
      </c>
      <c r="W864" s="147">
        <v>4762222.25</v>
      </c>
      <c r="X864" s="147">
        <v>32835496.350000001</v>
      </c>
      <c r="Y864" s="147">
        <v>27953675.399999999</v>
      </c>
      <c r="Z864" s="147">
        <v>2964280</v>
      </c>
      <c r="AA864" s="147">
        <v>1248477.49</v>
      </c>
      <c r="AB864" s="148"/>
      <c r="AC864" s="149"/>
      <c r="AD864" s="149"/>
      <c r="AE864" s="149"/>
      <c r="AF864" s="149"/>
    </row>
    <row r="865" spans="1:32" ht="13.5" hidden="1" customHeight="1" outlineLevel="1" x14ac:dyDescent="0.15">
      <c r="A865" s="151"/>
      <c r="B865" s="152"/>
      <c r="C865" s="153"/>
      <c r="D865" s="154" t="s">
        <v>1932</v>
      </c>
      <c r="E865" s="152"/>
      <c r="F865" s="152"/>
      <c r="G865" s="155">
        <v>312471560.39999998</v>
      </c>
      <c r="H865" s="155">
        <v>202571615.97</v>
      </c>
      <c r="I865" s="155">
        <v>109899944.43000001</v>
      </c>
      <c r="J865" s="155"/>
      <c r="K865" s="155"/>
      <c r="L865" s="155"/>
      <c r="M865" s="155">
        <v>25610880.48</v>
      </c>
      <c r="N865" s="155">
        <v>84289063.950000003</v>
      </c>
      <c r="O865" s="155">
        <v>57559129.690000005</v>
      </c>
      <c r="P865" s="155">
        <v>37338905.140000001</v>
      </c>
      <c r="Q865" s="155"/>
      <c r="R865" s="155"/>
      <c r="S865" s="155"/>
      <c r="T865" s="155">
        <v>20220224.550000001</v>
      </c>
      <c r="U865" s="155">
        <v>204864409.44</v>
      </c>
      <c r="V865" s="155">
        <v>155957723.88999999</v>
      </c>
      <c r="W865" s="155">
        <v>48906685.549999997</v>
      </c>
      <c r="X865" s="155">
        <v>179026854.53</v>
      </c>
      <c r="Y865" s="155">
        <v>174145033.58000001</v>
      </c>
      <c r="Z865" s="155">
        <v>25000000.000000004</v>
      </c>
      <c r="AA865" s="155">
        <v>6298289.4799999995</v>
      </c>
      <c r="AB865" s="148"/>
      <c r="AC865" s="149"/>
      <c r="AD865" s="149"/>
      <c r="AE865" s="149"/>
      <c r="AF865" s="149"/>
    </row>
    <row r="866" spans="1:32" ht="13.5" hidden="1" customHeight="1" outlineLevel="2" x14ac:dyDescent="0.15">
      <c r="A866" s="156">
        <v>797</v>
      </c>
      <c r="B866" s="157" t="s">
        <v>1843</v>
      </c>
      <c r="C866" s="146" t="s">
        <v>1933</v>
      </c>
      <c r="D866" s="157" t="s">
        <v>1934</v>
      </c>
      <c r="E866" s="157" t="s">
        <v>1935</v>
      </c>
      <c r="F866" s="157" t="s">
        <v>1936</v>
      </c>
      <c r="G866" s="147">
        <v>107217084.89</v>
      </c>
      <c r="H866" s="147">
        <v>63995862.130000003</v>
      </c>
      <c r="I866" s="147">
        <v>43221222.759999998</v>
      </c>
      <c r="J866" s="147"/>
      <c r="K866" s="147"/>
      <c r="L866" s="147"/>
      <c r="M866" s="147">
        <v>8000000</v>
      </c>
      <c r="N866" s="147">
        <v>35221222.759999998</v>
      </c>
      <c r="O866" s="147">
        <v>21059612.059999999</v>
      </c>
      <c r="P866" s="147">
        <v>12559000.310000001</v>
      </c>
      <c r="Q866" s="147"/>
      <c r="R866" s="147"/>
      <c r="S866" s="147"/>
      <c r="T866" s="147">
        <v>8500611.75</v>
      </c>
      <c r="U866" s="147">
        <v>331205531.41000003</v>
      </c>
      <c r="V866" s="147">
        <v>173624426.56</v>
      </c>
      <c r="W866" s="147">
        <v>157581104.84999999</v>
      </c>
      <c r="X866" s="147">
        <v>209302939.36000001</v>
      </c>
      <c r="Y866" s="147">
        <v>177562120.16999999</v>
      </c>
      <c r="Z866" s="147">
        <v>18000000</v>
      </c>
      <c r="AA866" s="147">
        <v>9024495.9199999999</v>
      </c>
      <c r="AB866" s="148"/>
      <c r="AC866" s="149"/>
      <c r="AD866" s="149"/>
      <c r="AE866" s="149"/>
      <c r="AF866" s="149"/>
    </row>
    <row r="867" spans="1:32" ht="13.5" hidden="1" customHeight="1" outlineLevel="2" x14ac:dyDescent="0.15">
      <c r="A867" s="145">
        <v>798</v>
      </c>
      <c r="B867" s="146" t="s">
        <v>1843</v>
      </c>
      <c r="C867" s="146" t="s">
        <v>1933</v>
      </c>
      <c r="D867" s="146" t="s">
        <v>1934</v>
      </c>
      <c r="E867" s="146" t="s">
        <v>1937</v>
      </c>
      <c r="F867" s="146" t="s">
        <v>1938</v>
      </c>
      <c r="G867" s="147">
        <v>45591618.140000001</v>
      </c>
      <c r="H867" s="147">
        <v>24912120.75</v>
      </c>
      <c r="I867" s="147">
        <v>20679497.390000001</v>
      </c>
      <c r="J867" s="147"/>
      <c r="K867" s="147"/>
      <c r="L867" s="147"/>
      <c r="M867" s="147">
        <v>3500000</v>
      </c>
      <c r="N867" s="147">
        <v>17179497.390000001</v>
      </c>
      <c r="O867" s="147">
        <v>8955119.3499999996</v>
      </c>
      <c r="P867" s="147">
        <v>4895013.2</v>
      </c>
      <c r="Q867" s="147"/>
      <c r="R867" s="147"/>
      <c r="S867" s="147"/>
      <c r="T867" s="147">
        <v>4060106.15</v>
      </c>
      <c r="U867" s="147">
        <v>21434588.219999999</v>
      </c>
      <c r="V867" s="147">
        <v>9925116.0500000007</v>
      </c>
      <c r="W867" s="147">
        <v>11509472.17</v>
      </c>
      <c r="X867" s="147">
        <v>36249075.710000001</v>
      </c>
      <c r="Y867" s="147">
        <v>26200069.789999999</v>
      </c>
      <c r="Z867" s="147">
        <v>1200000</v>
      </c>
      <c r="AA867" s="147">
        <v>6349032.2599999998</v>
      </c>
      <c r="AB867" s="148"/>
      <c r="AC867" s="149"/>
      <c r="AD867" s="149"/>
      <c r="AE867" s="149"/>
      <c r="AF867" s="149"/>
    </row>
    <row r="868" spans="1:32" ht="13.5" hidden="1" customHeight="1" outlineLevel="2" x14ac:dyDescent="0.15">
      <c r="A868" s="145">
        <v>799</v>
      </c>
      <c r="B868" s="146" t="s">
        <v>1843</v>
      </c>
      <c r="C868" s="146" t="s">
        <v>1933</v>
      </c>
      <c r="D868" s="146" t="s">
        <v>1934</v>
      </c>
      <c r="E868" s="146" t="s">
        <v>1939</v>
      </c>
      <c r="F868" s="146" t="s">
        <v>1940</v>
      </c>
      <c r="G868" s="147">
        <v>70346346.950000003</v>
      </c>
      <c r="H868" s="147">
        <v>34152720.780000001</v>
      </c>
      <c r="I868" s="147">
        <v>36193626.170000002</v>
      </c>
      <c r="J868" s="147"/>
      <c r="K868" s="147"/>
      <c r="L868" s="147"/>
      <c r="M868" s="147">
        <v>5300000</v>
      </c>
      <c r="N868" s="147">
        <v>30893626.170000002</v>
      </c>
      <c r="O868" s="147">
        <v>13817450.630000001</v>
      </c>
      <c r="P868" s="147">
        <v>6708223.4400000004</v>
      </c>
      <c r="Q868" s="147"/>
      <c r="R868" s="147"/>
      <c r="S868" s="147"/>
      <c r="T868" s="147">
        <v>7109227.1900000004</v>
      </c>
      <c r="U868" s="147">
        <v>17075736.260000002</v>
      </c>
      <c r="V868" s="147">
        <v>7679022.7800000003</v>
      </c>
      <c r="W868" s="147">
        <v>9396713.4800000004</v>
      </c>
      <c r="X868" s="147">
        <v>52699566.840000004</v>
      </c>
      <c r="Y868" s="147">
        <v>41162418.950000003</v>
      </c>
      <c r="Z868" s="147">
        <v>2400000</v>
      </c>
      <c r="AA868" s="147">
        <v>10454814.550000001</v>
      </c>
      <c r="AB868" s="148"/>
      <c r="AC868" s="149"/>
      <c r="AD868" s="149"/>
      <c r="AE868" s="149"/>
      <c r="AF868" s="149"/>
    </row>
    <row r="869" spans="1:32" ht="13.5" hidden="1" customHeight="1" outlineLevel="2" x14ac:dyDescent="0.15">
      <c r="A869" s="145">
        <v>800</v>
      </c>
      <c r="B869" s="146" t="s">
        <v>1843</v>
      </c>
      <c r="C869" s="146" t="s">
        <v>1933</v>
      </c>
      <c r="D869" s="146" t="s">
        <v>1934</v>
      </c>
      <c r="E869" s="146" t="s">
        <v>1941</v>
      </c>
      <c r="F869" s="146" t="s">
        <v>1942</v>
      </c>
      <c r="G869" s="147">
        <v>40702973.979999997</v>
      </c>
      <c r="H869" s="147">
        <v>5366752.04</v>
      </c>
      <c r="I869" s="147">
        <v>35336221.939999998</v>
      </c>
      <c r="J869" s="147"/>
      <c r="K869" s="147"/>
      <c r="L869" s="147"/>
      <c r="M869" s="147">
        <v>4500000</v>
      </c>
      <c r="N869" s="147">
        <v>30836221.940000001</v>
      </c>
      <c r="O869" s="147">
        <v>7994890.3899999997</v>
      </c>
      <c r="P869" s="147">
        <v>1054343.96</v>
      </c>
      <c r="Q869" s="147"/>
      <c r="R869" s="147"/>
      <c r="S869" s="147"/>
      <c r="T869" s="147">
        <v>6940546.4299999997</v>
      </c>
      <c r="U869" s="147">
        <v>0</v>
      </c>
      <c r="V869" s="147">
        <v>0</v>
      </c>
      <c r="W869" s="147">
        <v>0</v>
      </c>
      <c r="X869" s="147">
        <v>42276768.369999997</v>
      </c>
      <c r="Y869" s="147">
        <v>35865490.659999996</v>
      </c>
      <c r="Z869" s="147">
        <v>1400000</v>
      </c>
      <c r="AA869" s="147">
        <v>6954699.3300000001</v>
      </c>
      <c r="AB869" s="148"/>
      <c r="AC869" s="149"/>
      <c r="AD869" s="149"/>
      <c r="AE869" s="149"/>
      <c r="AF869" s="149"/>
    </row>
    <row r="870" spans="1:32" ht="13.5" hidden="1" customHeight="1" outlineLevel="1" x14ac:dyDescent="0.15">
      <c r="A870" s="151"/>
      <c r="B870" s="152"/>
      <c r="C870" s="153"/>
      <c r="D870" s="154" t="s">
        <v>1943</v>
      </c>
      <c r="E870" s="152"/>
      <c r="F870" s="152"/>
      <c r="G870" s="155">
        <v>263858023.96000001</v>
      </c>
      <c r="H870" s="155">
        <v>128427455.7</v>
      </c>
      <c r="I870" s="155">
        <v>135430568.25999999</v>
      </c>
      <c r="J870" s="155"/>
      <c r="K870" s="155"/>
      <c r="L870" s="155"/>
      <c r="M870" s="155">
        <v>21300000</v>
      </c>
      <c r="N870" s="155">
        <v>114130568.25999999</v>
      </c>
      <c r="O870" s="155">
        <v>51827072.43</v>
      </c>
      <c r="P870" s="155">
        <v>25216580.910000004</v>
      </c>
      <c r="Q870" s="155"/>
      <c r="R870" s="155"/>
      <c r="S870" s="155"/>
      <c r="T870" s="155">
        <v>26610491.52</v>
      </c>
      <c r="U870" s="155">
        <v>369715855.88999999</v>
      </c>
      <c r="V870" s="155">
        <v>191228565.39000002</v>
      </c>
      <c r="W870" s="155">
        <v>178487290.49999997</v>
      </c>
      <c r="X870" s="155">
        <v>340528350.28000003</v>
      </c>
      <c r="Y870" s="155">
        <v>280790099.56999993</v>
      </c>
      <c r="Z870" s="155">
        <v>23000000</v>
      </c>
      <c r="AA870" s="155">
        <v>32783042.060000002</v>
      </c>
      <c r="AB870" s="148"/>
      <c r="AC870" s="149"/>
      <c r="AD870" s="149"/>
      <c r="AE870" s="149"/>
      <c r="AF870" s="149"/>
    </row>
    <row r="871" spans="1:32" ht="13.5" hidden="1" customHeight="1" outlineLevel="2" x14ac:dyDescent="0.15">
      <c r="A871" s="156">
        <v>801</v>
      </c>
      <c r="B871" s="157" t="s">
        <v>1843</v>
      </c>
      <c r="C871" s="146" t="s">
        <v>1944</v>
      </c>
      <c r="D871" s="157" t="s">
        <v>1945</v>
      </c>
      <c r="E871" s="157" t="s">
        <v>1946</v>
      </c>
      <c r="F871" s="157" t="s">
        <v>1947</v>
      </c>
      <c r="G871" s="147">
        <v>9858240.0500000007</v>
      </c>
      <c r="H871" s="147">
        <v>1387240.05</v>
      </c>
      <c r="I871" s="147">
        <v>8471000</v>
      </c>
      <c r="J871" s="147"/>
      <c r="K871" s="147"/>
      <c r="L871" s="147"/>
      <c r="M871" s="147">
        <v>277032.5</v>
      </c>
      <c r="N871" s="147">
        <v>8193967.5</v>
      </c>
      <c r="O871" s="147">
        <v>1809136.95</v>
      </c>
      <c r="P871" s="147">
        <v>280136.95</v>
      </c>
      <c r="Q871" s="147"/>
      <c r="R871" s="147"/>
      <c r="S871" s="147"/>
      <c r="T871" s="147">
        <v>1529000</v>
      </c>
      <c r="U871" s="147">
        <v>0</v>
      </c>
      <c r="V871" s="147">
        <v>0</v>
      </c>
      <c r="W871" s="147">
        <v>0</v>
      </c>
      <c r="X871" s="147">
        <v>10000000</v>
      </c>
      <c r="Y871" s="147">
        <v>10000000</v>
      </c>
      <c r="Z871" s="147">
        <v>6000000</v>
      </c>
      <c r="AA871" s="147">
        <v>43410.32</v>
      </c>
      <c r="AB871" s="148"/>
      <c r="AC871" s="149"/>
      <c r="AD871" s="149"/>
      <c r="AE871" s="149"/>
      <c r="AF871" s="149"/>
    </row>
    <row r="872" spans="1:32" ht="13.5" hidden="1" customHeight="1" outlineLevel="2" x14ac:dyDescent="0.15">
      <c r="A872" s="145">
        <v>802</v>
      </c>
      <c r="B872" s="146" t="s">
        <v>1843</v>
      </c>
      <c r="C872" s="146" t="s">
        <v>1944</v>
      </c>
      <c r="D872" s="146" t="s">
        <v>1945</v>
      </c>
      <c r="E872" s="146" t="s">
        <v>1948</v>
      </c>
      <c r="F872" s="146" t="s">
        <v>1949</v>
      </c>
      <c r="G872" s="147">
        <v>127224357.94</v>
      </c>
      <c r="H872" s="147">
        <v>80172873.939999998</v>
      </c>
      <c r="I872" s="147">
        <v>47051484</v>
      </c>
      <c r="J872" s="147"/>
      <c r="K872" s="147"/>
      <c r="L872" s="147"/>
      <c r="M872" s="147">
        <v>17232647.469999999</v>
      </c>
      <c r="N872" s="147">
        <v>29818836.530000001</v>
      </c>
      <c r="O872" s="147">
        <v>24337474.379999999</v>
      </c>
      <c r="P872" s="147">
        <v>15334520.59</v>
      </c>
      <c r="Q872" s="147"/>
      <c r="R872" s="147"/>
      <c r="S872" s="147"/>
      <c r="T872" s="147">
        <v>9002953.7899999991</v>
      </c>
      <c r="U872" s="147">
        <v>562383377.38999999</v>
      </c>
      <c r="V872" s="147">
        <v>321191534.47000003</v>
      </c>
      <c r="W872" s="147">
        <v>241191842.91999999</v>
      </c>
      <c r="X872" s="147">
        <v>297246280.70999998</v>
      </c>
      <c r="Y872" s="147">
        <v>297246280.70999998</v>
      </c>
      <c r="Z872" s="147">
        <v>13700000</v>
      </c>
      <c r="AA872" s="147">
        <v>8052739.2300000004</v>
      </c>
      <c r="AB872" s="148"/>
      <c r="AC872" s="149"/>
      <c r="AD872" s="149"/>
      <c r="AE872" s="149"/>
      <c r="AF872" s="149"/>
    </row>
    <row r="873" spans="1:32" ht="13.5" hidden="1" customHeight="1" outlineLevel="2" x14ac:dyDescent="0.15">
      <c r="A873" s="145">
        <v>803</v>
      </c>
      <c r="B873" s="146" t="s">
        <v>1843</v>
      </c>
      <c r="C873" s="146" t="s">
        <v>1944</v>
      </c>
      <c r="D873" s="146" t="s">
        <v>1945</v>
      </c>
      <c r="E873" s="146" t="s">
        <v>1950</v>
      </c>
      <c r="F873" s="146" t="s">
        <v>1951</v>
      </c>
      <c r="G873" s="147">
        <v>69519514.189999998</v>
      </c>
      <c r="H873" s="147">
        <v>36204389.939999998</v>
      </c>
      <c r="I873" s="147">
        <v>33315124.25</v>
      </c>
      <c r="J873" s="147"/>
      <c r="K873" s="147"/>
      <c r="L873" s="147"/>
      <c r="M873" s="147">
        <v>5529078.5899999999</v>
      </c>
      <c r="N873" s="147">
        <v>27786045.66</v>
      </c>
      <c r="O873" s="147">
        <v>13299708.02</v>
      </c>
      <c r="P873" s="147">
        <v>6924410.7800000003</v>
      </c>
      <c r="Q873" s="147"/>
      <c r="R873" s="147"/>
      <c r="S873" s="147"/>
      <c r="T873" s="147">
        <v>6375297.2400000002</v>
      </c>
      <c r="U873" s="147">
        <v>54649519.060000002</v>
      </c>
      <c r="V873" s="147">
        <v>24492398.280000001</v>
      </c>
      <c r="W873" s="147">
        <v>30157120.780000001</v>
      </c>
      <c r="X873" s="147">
        <v>69847542.269999996</v>
      </c>
      <c r="Y873" s="147">
        <v>69847542.269999996</v>
      </c>
      <c r="Z873" s="147">
        <v>1300000</v>
      </c>
      <c r="AA873" s="147">
        <v>1804522.13</v>
      </c>
      <c r="AB873" s="148"/>
      <c r="AC873" s="149"/>
      <c r="AD873" s="149"/>
      <c r="AE873" s="149"/>
      <c r="AF873" s="149"/>
    </row>
    <row r="874" spans="1:32" ht="13.5" hidden="1" customHeight="1" outlineLevel="2" x14ac:dyDescent="0.15">
      <c r="A874" s="145">
        <v>804</v>
      </c>
      <c r="B874" s="146" t="s">
        <v>1843</v>
      </c>
      <c r="C874" s="146" t="s">
        <v>1944</v>
      </c>
      <c r="D874" s="146" t="s">
        <v>1945</v>
      </c>
      <c r="E874" s="146" t="s">
        <v>1952</v>
      </c>
      <c r="F874" s="146" t="s">
        <v>1953</v>
      </c>
      <c r="G874" s="147">
        <v>86051599.840000004</v>
      </c>
      <c r="H874" s="147">
        <v>32564979.350000001</v>
      </c>
      <c r="I874" s="147">
        <v>53486620.490000002</v>
      </c>
      <c r="J874" s="147"/>
      <c r="K874" s="147"/>
      <c r="L874" s="147"/>
      <c r="M874" s="147">
        <v>9258459.0299999993</v>
      </c>
      <c r="N874" s="147">
        <v>44228161.460000001</v>
      </c>
      <c r="O874" s="147">
        <v>16500619.43</v>
      </c>
      <c r="P874" s="147">
        <v>6246353.1299999999</v>
      </c>
      <c r="Q874" s="147"/>
      <c r="R874" s="147"/>
      <c r="S874" s="147"/>
      <c r="T874" s="147">
        <v>10254266.300000001</v>
      </c>
      <c r="U874" s="147">
        <v>61672043.170000002</v>
      </c>
      <c r="V874" s="147">
        <v>22911524.52</v>
      </c>
      <c r="W874" s="147">
        <v>38760518.649999999</v>
      </c>
      <c r="X874" s="147">
        <v>102501405.44</v>
      </c>
      <c r="Y874" s="147">
        <v>90338919.859999999</v>
      </c>
      <c r="Z874" s="147">
        <v>1000000</v>
      </c>
      <c r="AA874" s="147">
        <v>2664246.0699999998</v>
      </c>
      <c r="AB874" s="148"/>
      <c r="AC874" s="149"/>
      <c r="AD874" s="149"/>
      <c r="AE874" s="149"/>
      <c r="AF874" s="149"/>
    </row>
    <row r="875" spans="1:32" ht="13.5" hidden="1" customHeight="1" outlineLevel="2" x14ac:dyDescent="0.15">
      <c r="A875" s="145">
        <v>805</v>
      </c>
      <c r="B875" s="146" t="s">
        <v>1843</v>
      </c>
      <c r="C875" s="146" t="s">
        <v>1944</v>
      </c>
      <c r="D875" s="146" t="s">
        <v>1945</v>
      </c>
      <c r="E875" s="146" t="s">
        <v>1954</v>
      </c>
      <c r="F875" s="146" t="s">
        <v>1955</v>
      </c>
      <c r="G875" s="147">
        <v>37612194.359999999</v>
      </c>
      <c r="H875" s="147">
        <v>15078292.07</v>
      </c>
      <c r="I875" s="147">
        <v>22533902.289999999</v>
      </c>
      <c r="J875" s="147"/>
      <c r="K875" s="147"/>
      <c r="L875" s="147"/>
      <c r="M875" s="147">
        <v>3342044.04</v>
      </c>
      <c r="N875" s="147">
        <v>19191858.25</v>
      </c>
      <c r="O875" s="147">
        <v>7212965.9199999999</v>
      </c>
      <c r="P875" s="147">
        <v>2891566.88</v>
      </c>
      <c r="Q875" s="147"/>
      <c r="R875" s="147"/>
      <c r="S875" s="147"/>
      <c r="T875" s="147">
        <v>4321399.04</v>
      </c>
      <c r="U875" s="147">
        <v>13948824.77</v>
      </c>
      <c r="V875" s="147">
        <v>5443638.0499999998</v>
      </c>
      <c r="W875" s="147">
        <v>8505186.7200000007</v>
      </c>
      <c r="X875" s="147">
        <v>35360488.049999997</v>
      </c>
      <c r="Y875" s="147">
        <v>34033289.009999998</v>
      </c>
      <c r="Z875" s="147">
        <v>2500000</v>
      </c>
      <c r="AA875" s="147">
        <v>968499.23</v>
      </c>
      <c r="AB875" s="148"/>
      <c r="AC875" s="149"/>
      <c r="AD875" s="149"/>
      <c r="AE875" s="149"/>
      <c r="AF875" s="149"/>
    </row>
    <row r="876" spans="1:32" ht="13.5" hidden="1" customHeight="1" outlineLevel="2" x14ac:dyDescent="0.15">
      <c r="A876" s="145">
        <v>806</v>
      </c>
      <c r="B876" s="146" t="s">
        <v>1843</v>
      </c>
      <c r="C876" s="146" t="s">
        <v>1944</v>
      </c>
      <c r="D876" s="146" t="s">
        <v>1945</v>
      </c>
      <c r="E876" s="146" t="s">
        <v>1956</v>
      </c>
      <c r="F876" s="146" t="s">
        <v>1957</v>
      </c>
      <c r="G876" s="147">
        <v>18361020.66</v>
      </c>
      <c r="H876" s="147">
        <v>7050960.71</v>
      </c>
      <c r="I876" s="147">
        <v>11310059.949999999</v>
      </c>
      <c r="J876" s="147"/>
      <c r="K876" s="147"/>
      <c r="L876" s="147"/>
      <c r="M876" s="147">
        <v>2505530.92</v>
      </c>
      <c r="N876" s="147">
        <v>8804529.0299999993</v>
      </c>
      <c r="O876" s="147">
        <v>3512055.48</v>
      </c>
      <c r="P876" s="147">
        <v>1348106.38</v>
      </c>
      <c r="Q876" s="147"/>
      <c r="R876" s="147"/>
      <c r="S876" s="147"/>
      <c r="T876" s="147">
        <v>2163949.1</v>
      </c>
      <c r="U876" s="147">
        <v>17783818.879999999</v>
      </c>
      <c r="V876" s="147">
        <v>6175055.9100000001</v>
      </c>
      <c r="W876" s="147">
        <v>11608762.970000001</v>
      </c>
      <c r="X876" s="147">
        <v>25082772.02</v>
      </c>
      <c r="Y876" s="147">
        <v>25082772.02</v>
      </c>
      <c r="Z876" s="147">
        <v>8102990</v>
      </c>
      <c r="AA876" s="147">
        <v>337303.18</v>
      </c>
      <c r="AB876" s="148"/>
      <c r="AC876" s="149"/>
      <c r="AD876" s="149"/>
      <c r="AE876" s="149"/>
      <c r="AF876" s="149"/>
    </row>
    <row r="877" spans="1:32" ht="13.5" hidden="1" customHeight="1" outlineLevel="2" x14ac:dyDescent="0.15">
      <c r="A877" s="145">
        <v>807</v>
      </c>
      <c r="B877" s="146" t="s">
        <v>1843</v>
      </c>
      <c r="C877" s="146" t="s">
        <v>1944</v>
      </c>
      <c r="D877" s="146" t="s">
        <v>1945</v>
      </c>
      <c r="E877" s="146" t="s">
        <v>1958</v>
      </c>
      <c r="F877" s="146" t="s">
        <v>1959</v>
      </c>
      <c r="G877" s="147">
        <v>52748799.380000003</v>
      </c>
      <c r="H877" s="147">
        <v>23182112.949999999</v>
      </c>
      <c r="I877" s="147">
        <v>29566686.43</v>
      </c>
      <c r="J877" s="147"/>
      <c r="K877" s="147"/>
      <c r="L877" s="147"/>
      <c r="M877" s="147">
        <v>4895018.28</v>
      </c>
      <c r="N877" s="147">
        <v>24671668.149999999</v>
      </c>
      <c r="O877" s="147">
        <v>10115743.01</v>
      </c>
      <c r="P877" s="147">
        <v>4446202.45</v>
      </c>
      <c r="Q877" s="147"/>
      <c r="R877" s="147"/>
      <c r="S877" s="147"/>
      <c r="T877" s="147">
        <v>5669540.5599999996</v>
      </c>
      <c r="U877" s="147">
        <v>25712029.219999999</v>
      </c>
      <c r="V877" s="147">
        <v>11034314.6</v>
      </c>
      <c r="W877" s="147">
        <v>14677714.619999999</v>
      </c>
      <c r="X877" s="147">
        <v>49913941.609999999</v>
      </c>
      <c r="Y877" s="147">
        <v>41622157.75</v>
      </c>
      <c r="Z877" s="147">
        <v>2600000</v>
      </c>
      <c r="AA877" s="147">
        <v>1407467.38</v>
      </c>
      <c r="AB877" s="148"/>
      <c r="AC877" s="149"/>
      <c r="AD877" s="149"/>
      <c r="AE877" s="149"/>
      <c r="AF877" s="149"/>
    </row>
    <row r="878" spans="1:32" ht="13.5" hidden="1" customHeight="1" outlineLevel="2" x14ac:dyDescent="0.15">
      <c r="A878" s="145">
        <v>808</v>
      </c>
      <c r="B878" s="146" t="s">
        <v>1843</v>
      </c>
      <c r="C878" s="146" t="s">
        <v>1944</v>
      </c>
      <c r="D878" s="146" t="s">
        <v>1945</v>
      </c>
      <c r="E878" s="146" t="s">
        <v>1960</v>
      </c>
      <c r="F878" s="146" t="s">
        <v>1961</v>
      </c>
      <c r="G878" s="147">
        <v>52153920.090000004</v>
      </c>
      <c r="H878" s="147">
        <v>19068976.77</v>
      </c>
      <c r="I878" s="147">
        <v>33084943.32</v>
      </c>
      <c r="J878" s="147"/>
      <c r="K878" s="147"/>
      <c r="L878" s="147"/>
      <c r="M878" s="147">
        <v>4467217.6500000004</v>
      </c>
      <c r="N878" s="147">
        <v>28617725.670000002</v>
      </c>
      <c r="O878" s="147">
        <v>10001661.82</v>
      </c>
      <c r="P878" s="147">
        <v>3657454.85</v>
      </c>
      <c r="Q878" s="147"/>
      <c r="R878" s="147"/>
      <c r="S878" s="147"/>
      <c r="T878" s="147">
        <v>6344206.9699999997</v>
      </c>
      <c r="U878" s="147">
        <v>16290737.880000001</v>
      </c>
      <c r="V878" s="147">
        <v>5802857.3799999999</v>
      </c>
      <c r="W878" s="147">
        <v>10487880.5</v>
      </c>
      <c r="X878" s="147">
        <v>49917030.789999999</v>
      </c>
      <c r="Y878" s="147">
        <v>47498359.759999998</v>
      </c>
      <c r="Z878" s="147">
        <v>500000</v>
      </c>
      <c r="AA878" s="147">
        <v>1283473.54</v>
      </c>
      <c r="AB878" s="148"/>
      <c r="AC878" s="149"/>
      <c r="AD878" s="149"/>
      <c r="AE878" s="149"/>
      <c r="AF878" s="149"/>
    </row>
    <row r="879" spans="1:32" ht="13.5" hidden="1" customHeight="1" outlineLevel="2" x14ac:dyDescent="0.15">
      <c r="A879" s="145">
        <v>809</v>
      </c>
      <c r="B879" s="146" t="s">
        <v>1843</v>
      </c>
      <c r="C879" s="146" t="s">
        <v>1944</v>
      </c>
      <c r="D879" s="146" t="s">
        <v>1945</v>
      </c>
      <c r="E879" s="146" t="s">
        <v>1962</v>
      </c>
      <c r="F879" s="146" t="s">
        <v>1963</v>
      </c>
      <c r="G879" s="147">
        <v>44247979.039999999</v>
      </c>
      <c r="H879" s="147">
        <v>16619605.92</v>
      </c>
      <c r="I879" s="147">
        <v>27628373.120000001</v>
      </c>
      <c r="J879" s="147"/>
      <c r="K879" s="147"/>
      <c r="L879" s="147"/>
      <c r="M879" s="147">
        <v>4029679.19</v>
      </c>
      <c r="N879" s="147">
        <v>23598693.93</v>
      </c>
      <c r="O879" s="147">
        <v>8485523.6500000004</v>
      </c>
      <c r="P879" s="147">
        <v>3187179.24</v>
      </c>
      <c r="Q879" s="147"/>
      <c r="R879" s="147"/>
      <c r="S879" s="147"/>
      <c r="T879" s="147">
        <v>5298344.41</v>
      </c>
      <c r="U879" s="147">
        <v>16815285.210000001</v>
      </c>
      <c r="V879" s="147">
        <v>6189782.8399999999</v>
      </c>
      <c r="W879" s="147">
        <v>10625502.369999999</v>
      </c>
      <c r="X879" s="147">
        <v>43552219.899999999</v>
      </c>
      <c r="Y879" s="147">
        <v>41157582.590000004</v>
      </c>
      <c r="Z879" s="147">
        <v>500000</v>
      </c>
      <c r="AA879" s="147">
        <v>1098854.93</v>
      </c>
      <c r="AB879" s="148"/>
      <c r="AC879" s="149"/>
      <c r="AD879" s="149"/>
      <c r="AE879" s="149"/>
      <c r="AF879" s="149"/>
    </row>
    <row r="880" spans="1:32" ht="13.5" hidden="1" customHeight="1" outlineLevel="2" x14ac:dyDescent="0.15">
      <c r="A880" s="145">
        <v>810</v>
      </c>
      <c r="B880" s="146" t="s">
        <v>1843</v>
      </c>
      <c r="C880" s="146" t="s">
        <v>1944</v>
      </c>
      <c r="D880" s="146" t="s">
        <v>1945</v>
      </c>
      <c r="E880" s="146" t="s">
        <v>1964</v>
      </c>
      <c r="F880" s="146" t="s">
        <v>1965</v>
      </c>
      <c r="G880" s="147">
        <v>30131672.390000001</v>
      </c>
      <c r="H880" s="147">
        <v>8874868.4499999993</v>
      </c>
      <c r="I880" s="147">
        <v>21256803.940000001</v>
      </c>
      <c r="J880" s="147"/>
      <c r="K880" s="147"/>
      <c r="L880" s="147"/>
      <c r="M880" s="147">
        <v>3141890.06</v>
      </c>
      <c r="N880" s="147">
        <v>18114913.879999999</v>
      </c>
      <c r="O880" s="147">
        <v>5678632.5099999998</v>
      </c>
      <c r="P880" s="147">
        <v>1672867.75</v>
      </c>
      <c r="Q880" s="147"/>
      <c r="R880" s="147"/>
      <c r="S880" s="147"/>
      <c r="T880" s="147">
        <v>4005764.76</v>
      </c>
      <c r="U880" s="147">
        <v>18990030.52</v>
      </c>
      <c r="V880" s="147">
        <v>5506656.7999999998</v>
      </c>
      <c r="W880" s="147">
        <v>13483373.720000001</v>
      </c>
      <c r="X880" s="147">
        <v>38745942.420000002</v>
      </c>
      <c r="Y880" s="147">
        <v>38745942.420000002</v>
      </c>
      <c r="Z880" s="147">
        <v>2000000</v>
      </c>
      <c r="AA880" s="147">
        <v>416514.54</v>
      </c>
      <c r="AB880" s="148"/>
      <c r="AC880" s="149"/>
      <c r="AD880" s="149"/>
      <c r="AE880" s="149"/>
      <c r="AF880" s="149"/>
    </row>
    <row r="881" spans="1:32" ht="13.5" hidden="1" customHeight="1" outlineLevel="2" x14ac:dyDescent="0.15">
      <c r="A881" s="145">
        <v>811</v>
      </c>
      <c r="B881" s="146" t="s">
        <v>1843</v>
      </c>
      <c r="C881" s="146" t="s">
        <v>1944</v>
      </c>
      <c r="D881" s="146" t="s">
        <v>1945</v>
      </c>
      <c r="E881" s="146" t="s">
        <v>1966</v>
      </c>
      <c r="F881" s="146" t="s">
        <v>1967</v>
      </c>
      <c r="G881" s="147">
        <v>40798096.350000001</v>
      </c>
      <c r="H881" s="147">
        <v>13328545.699999999</v>
      </c>
      <c r="I881" s="147">
        <v>27469550.649999999</v>
      </c>
      <c r="J881" s="147"/>
      <c r="K881" s="147"/>
      <c r="L881" s="147"/>
      <c r="M881" s="147">
        <v>4085459.39</v>
      </c>
      <c r="N881" s="147">
        <v>23384091.260000002</v>
      </c>
      <c r="O881" s="147">
        <v>7823932.7300000004</v>
      </c>
      <c r="P881" s="147">
        <v>2555481.14</v>
      </c>
      <c r="Q881" s="147"/>
      <c r="R881" s="147"/>
      <c r="S881" s="147"/>
      <c r="T881" s="147">
        <v>5268451.59</v>
      </c>
      <c r="U881" s="147">
        <v>17617844.690000001</v>
      </c>
      <c r="V881" s="147">
        <v>5644879.1600000001</v>
      </c>
      <c r="W881" s="147">
        <v>11972965.529999999</v>
      </c>
      <c r="X881" s="147">
        <v>44710967.770000003</v>
      </c>
      <c r="Y881" s="147">
        <v>42167048.409999996</v>
      </c>
      <c r="Z881" s="147">
        <v>4500000</v>
      </c>
      <c r="AA881" s="147">
        <v>787622.89</v>
      </c>
      <c r="AB881" s="148"/>
      <c r="AC881" s="149"/>
      <c r="AD881" s="149"/>
      <c r="AE881" s="149"/>
      <c r="AF881" s="149"/>
    </row>
    <row r="882" spans="1:32" ht="13.5" hidden="1" customHeight="1" outlineLevel="2" x14ac:dyDescent="0.15">
      <c r="A882" s="145">
        <v>812</v>
      </c>
      <c r="B882" s="146" t="s">
        <v>1843</v>
      </c>
      <c r="C882" s="146" t="s">
        <v>1944</v>
      </c>
      <c r="D882" s="146" t="s">
        <v>1945</v>
      </c>
      <c r="E882" s="146" t="s">
        <v>1968</v>
      </c>
      <c r="F882" s="146" t="s">
        <v>1969</v>
      </c>
      <c r="G882" s="147">
        <v>36523001.200000003</v>
      </c>
      <c r="H882" s="147">
        <v>17522898.809999999</v>
      </c>
      <c r="I882" s="147">
        <v>19000102.390000001</v>
      </c>
      <c r="J882" s="147"/>
      <c r="K882" s="147"/>
      <c r="L882" s="147"/>
      <c r="M882" s="147">
        <v>2917944.13</v>
      </c>
      <c r="N882" s="147">
        <v>16082158.26</v>
      </c>
      <c r="O882" s="147">
        <v>6988666.2400000002</v>
      </c>
      <c r="P882" s="147">
        <v>3354002.56</v>
      </c>
      <c r="Q882" s="147"/>
      <c r="R882" s="147"/>
      <c r="S882" s="147"/>
      <c r="T882" s="147">
        <v>3634663.68</v>
      </c>
      <c r="U882" s="147">
        <v>11149954.32</v>
      </c>
      <c r="V882" s="147">
        <v>5264973.63</v>
      </c>
      <c r="W882" s="147">
        <v>5884980.6900000004</v>
      </c>
      <c r="X882" s="147">
        <v>28519746.760000002</v>
      </c>
      <c r="Y882" s="147">
        <v>28519746.760000002</v>
      </c>
      <c r="Z882" s="147">
        <v>2000000</v>
      </c>
      <c r="AA882" s="147">
        <v>948540.46</v>
      </c>
      <c r="AB882" s="148"/>
      <c r="AC882" s="149"/>
      <c r="AD882" s="149"/>
      <c r="AE882" s="149"/>
      <c r="AF882" s="149"/>
    </row>
    <row r="883" spans="1:32" ht="13.5" hidden="1" customHeight="1" outlineLevel="2" x14ac:dyDescent="0.15">
      <c r="A883" s="145">
        <v>813</v>
      </c>
      <c r="B883" s="146" t="s">
        <v>1843</v>
      </c>
      <c r="C883" s="146" t="s">
        <v>1944</v>
      </c>
      <c r="D883" s="146" t="s">
        <v>1945</v>
      </c>
      <c r="E883" s="146" t="s">
        <v>1970</v>
      </c>
      <c r="F883" s="146" t="s">
        <v>1971</v>
      </c>
      <c r="G883" s="147">
        <v>63977206.289999999</v>
      </c>
      <c r="H883" s="147">
        <v>26435936.129999999</v>
      </c>
      <c r="I883" s="147">
        <v>37541270.159999996</v>
      </c>
      <c r="J883" s="147"/>
      <c r="K883" s="147"/>
      <c r="L883" s="147"/>
      <c r="M883" s="147">
        <v>5691324.29</v>
      </c>
      <c r="N883" s="147">
        <v>31849945.870000001</v>
      </c>
      <c r="O883" s="147">
        <v>12269037.109999999</v>
      </c>
      <c r="P883" s="147">
        <v>5070695.59</v>
      </c>
      <c r="Q883" s="147"/>
      <c r="R883" s="147"/>
      <c r="S883" s="147"/>
      <c r="T883" s="147">
        <v>7198341.5199999996</v>
      </c>
      <c r="U883" s="147">
        <v>31857953.59</v>
      </c>
      <c r="V883" s="147">
        <v>12856409.279999999</v>
      </c>
      <c r="W883" s="147">
        <v>19001544.309999999</v>
      </c>
      <c r="X883" s="147">
        <v>63741155.990000002</v>
      </c>
      <c r="Y883" s="147">
        <v>53658398.039999999</v>
      </c>
      <c r="Z883" s="147">
        <v>500000</v>
      </c>
      <c r="AA883" s="147">
        <v>1995627.33</v>
      </c>
      <c r="AB883" s="148"/>
      <c r="AC883" s="149"/>
      <c r="AD883" s="149"/>
      <c r="AE883" s="149"/>
      <c r="AF883" s="149"/>
    </row>
    <row r="884" spans="1:32" ht="13.5" hidden="1" customHeight="1" outlineLevel="2" x14ac:dyDescent="0.15">
      <c r="A884" s="145">
        <v>814</v>
      </c>
      <c r="B884" s="146" t="s">
        <v>1843</v>
      </c>
      <c r="C884" s="146" t="s">
        <v>1944</v>
      </c>
      <c r="D884" s="146" t="s">
        <v>1945</v>
      </c>
      <c r="E884" s="146" t="s">
        <v>1972</v>
      </c>
      <c r="F884" s="146" t="s">
        <v>1973</v>
      </c>
      <c r="G884" s="147">
        <v>30140950.100000001</v>
      </c>
      <c r="H884" s="147">
        <v>14092219.41</v>
      </c>
      <c r="I884" s="147">
        <v>16048730.689999999</v>
      </c>
      <c r="J884" s="147"/>
      <c r="K884" s="147"/>
      <c r="L884" s="147"/>
      <c r="M884" s="147">
        <v>2407784.29</v>
      </c>
      <c r="N884" s="147">
        <v>13640946.4</v>
      </c>
      <c r="O884" s="147">
        <v>5754123.8499999996</v>
      </c>
      <c r="P884" s="147">
        <v>2691396.59</v>
      </c>
      <c r="Q884" s="147"/>
      <c r="R884" s="147"/>
      <c r="S884" s="147"/>
      <c r="T884" s="147">
        <v>3062727.26</v>
      </c>
      <c r="U884" s="147">
        <v>15386020.810000001</v>
      </c>
      <c r="V884" s="147">
        <v>7097454</v>
      </c>
      <c r="W884" s="147">
        <v>8288566.8099999996</v>
      </c>
      <c r="X884" s="147">
        <v>27400024.760000002</v>
      </c>
      <c r="Y884" s="147">
        <v>27400024.760000002</v>
      </c>
      <c r="Z884" s="147">
        <v>4000000</v>
      </c>
      <c r="AA884" s="147">
        <v>621840.37</v>
      </c>
      <c r="AB884" s="148"/>
      <c r="AC884" s="149"/>
      <c r="AD884" s="149"/>
      <c r="AE884" s="149"/>
      <c r="AF884" s="149"/>
    </row>
    <row r="885" spans="1:32" ht="13.5" hidden="1" customHeight="1" outlineLevel="2" x14ac:dyDescent="0.15">
      <c r="A885" s="145">
        <v>815</v>
      </c>
      <c r="B885" s="146" t="s">
        <v>1843</v>
      </c>
      <c r="C885" s="146" t="s">
        <v>1944</v>
      </c>
      <c r="D885" s="146" t="s">
        <v>1945</v>
      </c>
      <c r="E885" s="146" t="s">
        <v>1974</v>
      </c>
      <c r="F885" s="146" t="s">
        <v>1975</v>
      </c>
      <c r="G885" s="147">
        <v>51363101.32</v>
      </c>
      <c r="H885" s="147">
        <v>15082007.02</v>
      </c>
      <c r="I885" s="147">
        <v>36281094.299999997</v>
      </c>
      <c r="J885" s="147"/>
      <c r="K885" s="147"/>
      <c r="L885" s="147"/>
      <c r="M885" s="147">
        <v>5331867.9800000004</v>
      </c>
      <c r="N885" s="147">
        <v>30949226.32</v>
      </c>
      <c r="O885" s="147">
        <v>9850004.9100000001</v>
      </c>
      <c r="P885" s="147">
        <v>2892544.44</v>
      </c>
      <c r="Q885" s="147"/>
      <c r="R885" s="147"/>
      <c r="S885" s="147"/>
      <c r="T885" s="147">
        <v>6957460.4699999997</v>
      </c>
      <c r="U885" s="147">
        <v>26017893.23</v>
      </c>
      <c r="V885" s="147">
        <v>7510421.54</v>
      </c>
      <c r="W885" s="147">
        <v>18507471.690000001</v>
      </c>
      <c r="X885" s="147">
        <v>61746026.460000001</v>
      </c>
      <c r="Y885" s="147">
        <v>53852671.719999999</v>
      </c>
      <c r="Z885" s="147">
        <v>2500000</v>
      </c>
      <c r="AA885" s="147">
        <v>903134.26</v>
      </c>
      <c r="AB885" s="148"/>
      <c r="AC885" s="149"/>
      <c r="AD885" s="149"/>
      <c r="AE885" s="149"/>
      <c r="AF885" s="149"/>
    </row>
    <row r="886" spans="1:32" ht="13.5" hidden="1" customHeight="1" outlineLevel="2" x14ac:dyDescent="0.15">
      <c r="A886" s="145">
        <v>816</v>
      </c>
      <c r="B886" s="146" t="s">
        <v>1843</v>
      </c>
      <c r="C886" s="146" t="s">
        <v>1944</v>
      </c>
      <c r="D886" s="146" t="s">
        <v>1945</v>
      </c>
      <c r="E886" s="146" t="s">
        <v>1976</v>
      </c>
      <c r="F886" s="146" t="s">
        <v>1977</v>
      </c>
      <c r="G886" s="147">
        <v>62129341.409999996</v>
      </c>
      <c r="H886" s="147">
        <v>20647635.550000001</v>
      </c>
      <c r="I886" s="147">
        <v>41481705.859999999</v>
      </c>
      <c r="J886" s="147"/>
      <c r="K886" s="147"/>
      <c r="L886" s="147"/>
      <c r="M886" s="147">
        <v>6100546.0199999996</v>
      </c>
      <c r="N886" s="147">
        <v>35381159.840000004</v>
      </c>
      <c r="O886" s="147">
        <v>11914668.359999999</v>
      </c>
      <c r="P886" s="147">
        <v>3960761.39</v>
      </c>
      <c r="Q886" s="147"/>
      <c r="R886" s="147"/>
      <c r="S886" s="147"/>
      <c r="T886" s="147">
        <v>7953906.9699999997</v>
      </c>
      <c r="U886" s="147">
        <v>24672308.969999999</v>
      </c>
      <c r="V886" s="147">
        <v>8098138.0599999996</v>
      </c>
      <c r="W886" s="147">
        <v>16574170.91</v>
      </c>
      <c r="X886" s="147">
        <v>66009783.740000002</v>
      </c>
      <c r="Y886" s="147">
        <v>61923317.020000003</v>
      </c>
      <c r="Z886" s="147">
        <v>1600000</v>
      </c>
      <c r="AA886" s="147">
        <v>1452748.84</v>
      </c>
      <c r="AB886" s="148"/>
      <c r="AC886" s="149"/>
      <c r="AD886" s="149"/>
      <c r="AE886" s="149"/>
      <c r="AF886" s="149"/>
    </row>
    <row r="887" spans="1:32" ht="13.5" hidden="1" customHeight="1" outlineLevel="2" x14ac:dyDescent="0.15">
      <c r="A887" s="145">
        <v>817</v>
      </c>
      <c r="B887" s="146" t="s">
        <v>1843</v>
      </c>
      <c r="C887" s="146" t="s">
        <v>1944</v>
      </c>
      <c r="D887" s="146" t="s">
        <v>1945</v>
      </c>
      <c r="E887" s="146" t="s">
        <v>1978</v>
      </c>
      <c r="F887" s="146" t="s">
        <v>1979</v>
      </c>
      <c r="G887" s="147">
        <v>45378362.039999999</v>
      </c>
      <c r="H887" s="147">
        <v>20828083.699999999</v>
      </c>
      <c r="I887" s="147">
        <v>24550278.34</v>
      </c>
      <c r="J887" s="147"/>
      <c r="K887" s="147"/>
      <c r="L887" s="147"/>
      <c r="M887" s="147">
        <v>2840400.06</v>
      </c>
      <c r="N887" s="147">
        <v>21709878.280000001</v>
      </c>
      <c r="O887" s="147">
        <v>8702299.4700000007</v>
      </c>
      <c r="P887" s="147">
        <v>3993607.43</v>
      </c>
      <c r="Q887" s="147"/>
      <c r="R887" s="147"/>
      <c r="S887" s="147"/>
      <c r="T887" s="147">
        <v>4708692.04</v>
      </c>
      <c r="U887" s="147">
        <v>28455359.329999998</v>
      </c>
      <c r="V887" s="147">
        <v>12571636.869999999</v>
      </c>
      <c r="W887" s="147">
        <v>15883722.460000001</v>
      </c>
      <c r="X887" s="147">
        <v>45142692.840000004</v>
      </c>
      <c r="Y887" s="147">
        <v>22931948.219999999</v>
      </c>
      <c r="Z887" s="147">
        <v>500000</v>
      </c>
      <c r="AA887" s="147">
        <v>2196088.21</v>
      </c>
      <c r="AB887" s="148"/>
      <c r="AC887" s="149"/>
      <c r="AD887" s="149"/>
      <c r="AE887" s="149"/>
      <c r="AF887" s="149"/>
    </row>
    <row r="888" spans="1:32" ht="13.5" hidden="1" customHeight="1" outlineLevel="2" x14ac:dyDescent="0.15">
      <c r="A888" s="145">
        <v>818</v>
      </c>
      <c r="B888" s="146" t="s">
        <v>1843</v>
      </c>
      <c r="C888" s="146" t="s">
        <v>1944</v>
      </c>
      <c r="D888" s="146" t="s">
        <v>1945</v>
      </c>
      <c r="E888" s="146" t="s">
        <v>1980</v>
      </c>
      <c r="F888" s="146" t="s">
        <v>1981</v>
      </c>
      <c r="G888" s="147">
        <v>38037201.82</v>
      </c>
      <c r="H888" s="147">
        <v>11789084.6</v>
      </c>
      <c r="I888" s="147">
        <v>26248117.219999999</v>
      </c>
      <c r="J888" s="147"/>
      <c r="K888" s="147"/>
      <c r="L888" s="147"/>
      <c r="M888" s="147">
        <v>3558913.55</v>
      </c>
      <c r="N888" s="147">
        <v>22689203.670000002</v>
      </c>
      <c r="O888" s="147">
        <v>7229748.3700000001</v>
      </c>
      <c r="P888" s="147">
        <v>2239722.46</v>
      </c>
      <c r="Q888" s="147"/>
      <c r="R888" s="147"/>
      <c r="S888" s="147"/>
      <c r="T888" s="147">
        <v>4990025.91</v>
      </c>
      <c r="U888" s="147">
        <v>14573919.869999999</v>
      </c>
      <c r="V888" s="147">
        <v>4481295.9400000004</v>
      </c>
      <c r="W888" s="147">
        <v>10092623.93</v>
      </c>
      <c r="X888" s="147">
        <v>41330767.060000002</v>
      </c>
      <c r="Y888" s="147">
        <v>41330767.060000002</v>
      </c>
      <c r="Z888" s="147">
        <v>600000</v>
      </c>
      <c r="AA888" s="147">
        <v>543751.68999999994</v>
      </c>
      <c r="AB888" s="148"/>
      <c r="AC888" s="149"/>
      <c r="AD888" s="149"/>
      <c r="AE888" s="149"/>
      <c r="AF888" s="149"/>
    </row>
    <row r="889" spans="1:32" ht="13.5" hidden="1" customHeight="1" outlineLevel="2" x14ac:dyDescent="0.15">
      <c r="A889" s="145">
        <v>819</v>
      </c>
      <c r="B889" s="146" t="s">
        <v>1843</v>
      </c>
      <c r="C889" s="146" t="s">
        <v>1944</v>
      </c>
      <c r="D889" s="146" t="s">
        <v>1945</v>
      </c>
      <c r="E889" s="146" t="s">
        <v>1982</v>
      </c>
      <c r="F889" s="146" t="s">
        <v>1983</v>
      </c>
      <c r="G889" s="147">
        <v>58886252.229999997</v>
      </c>
      <c r="H889" s="147">
        <v>24165788.989999998</v>
      </c>
      <c r="I889" s="147">
        <v>34720463.240000002</v>
      </c>
      <c r="J889" s="147"/>
      <c r="K889" s="147"/>
      <c r="L889" s="147"/>
      <c r="M889" s="147">
        <v>6230687.4100000001</v>
      </c>
      <c r="N889" s="147">
        <v>28489775.829999998</v>
      </c>
      <c r="O889" s="147">
        <v>11290194.15</v>
      </c>
      <c r="P889" s="147">
        <v>4631987.54</v>
      </c>
      <c r="Q889" s="147"/>
      <c r="R889" s="147"/>
      <c r="S889" s="147"/>
      <c r="T889" s="147">
        <v>6658206.6100000003</v>
      </c>
      <c r="U889" s="147">
        <v>33524964.460000001</v>
      </c>
      <c r="V889" s="147">
        <v>13464883.470000001</v>
      </c>
      <c r="W889" s="147">
        <v>20060080.989999998</v>
      </c>
      <c r="X889" s="147">
        <v>61438750.840000004</v>
      </c>
      <c r="Y889" s="147">
        <v>61438750.840000004</v>
      </c>
      <c r="Z889" s="147">
        <v>5800000</v>
      </c>
      <c r="AA889" s="147">
        <v>1715206.64</v>
      </c>
      <c r="AB889" s="148"/>
      <c r="AC889" s="149"/>
      <c r="AD889" s="149"/>
      <c r="AE889" s="149"/>
      <c r="AF889" s="149"/>
    </row>
    <row r="890" spans="1:32" ht="13.5" hidden="1" customHeight="1" outlineLevel="2" x14ac:dyDescent="0.15">
      <c r="A890" s="145">
        <v>820</v>
      </c>
      <c r="B890" s="146" t="s">
        <v>1843</v>
      </c>
      <c r="C890" s="146" t="s">
        <v>1944</v>
      </c>
      <c r="D890" s="146" t="s">
        <v>1945</v>
      </c>
      <c r="E890" s="146" t="s">
        <v>1984</v>
      </c>
      <c r="F890" s="146" t="s">
        <v>1985</v>
      </c>
      <c r="G890" s="147">
        <v>19898848.890000001</v>
      </c>
      <c r="H890" s="147">
        <v>5874743.4900000002</v>
      </c>
      <c r="I890" s="147">
        <v>14024105.4</v>
      </c>
      <c r="J890" s="147"/>
      <c r="K890" s="147"/>
      <c r="L890" s="147"/>
      <c r="M890" s="147">
        <v>2586140.08</v>
      </c>
      <c r="N890" s="147">
        <v>11437965.32</v>
      </c>
      <c r="O890" s="147">
        <v>3816042.14</v>
      </c>
      <c r="P890" s="147">
        <v>1127055.3500000001</v>
      </c>
      <c r="Q890" s="147"/>
      <c r="R890" s="147"/>
      <c r="S890" s="147"/>
      <c r="T890" s="147">
        <v>2688986.79</v>
      </c>
      <c r="U890" s="147">
        <v>20758730.699999999</v>
      </c>
      <c r="V890" s="147">
        <v>6012697.1600000001</v>
      </c>
      <c r="W890" s="147">
        <v>14746033.539999999</v>
      </c>
      <c r="X890" s="147">
        <v>31459125.73</v>
      </c>
      <c r="Y890" s="147">
        <v>29264718.260000002</v>
      </c>
      <c r="Z890" s="147">
        <v>300000</v>
      </c>
      <c r="AA890" s="147">
        <v>290400.08</v>
      </c>
      <c r="AB890" s="148"/>
      <c r="AC890" s="149"/>
      <c r="AD890" s="149"/>
      <c r="AE890" s="149"/>
      <c r="AF890" s="149"/>
    </row>
    <row r="891" spans="1:32" ht="13.5" hidden="1" customHeight="1" outlineLevel="2" x14ac:dyDescent="0.15">
      <c r="A891" s="145">
        <v>821</v>
      </c>
      <c r="B891" s="146" t="s">
        <v>1843</v>
      </c>
      <c r="C891" s="146" t="s">
        <v>1944</v>
      </c>
      <c r="D891" s="146" t="s">
        <v>1945</v>
      </c>
      <c r="E891" s="146" t="s">
        <v>1986</v>
      </c>
      <c r="F891" s="146" t="s">
        <v>1987</v>
      </c>
      <c r="G891" s="147">
        <v>43985424.880000003</v>
      </c>
      <c r="H891" s="147">
        <v>23436250.399999999</v>
      </c>
      <c r="I891" s="147">
        <v>20549174.48</v>
      </c>
      <c r="J891" s="147"/>
      <c r="K891" s="147"/>
      <c r="L891" s="147"/>
      <c r="M891" s="147">
        <v>3570335.07</v>
      </c>
      <c r="N891" s="147">
        <v>16978839.41</v>
      </c>
      <c r="O891" s="147">
        <v>8407548.2200000007</v>
      </c>
      <c r="P891" s="147">
        <v>4479849.63</v>
      </c>
      <c r="Q891" s="147"/>
      <c r="R891" s="147"/>
      <c r="S891" s="147"/>
      <c r="T891" s="147">
        <v>3927698.59</v>
      </c>
      <c r="U891" s="147">
        <v>18860915.010000002</v>
      </c>
      <c r="V891" s="147">
        <v>9793071.9700000007</v>
      </c>
      <c r="W891" s="147">
        <v>9067843.0399999991</v>
      </c>
      <c r="X891" s="147">
        <v>33544716.109999999</v>
      </c>
      <c r="Y891" s="147">
        <v>33544716.109999999</v>
      </c>
      <c r="Z891" s="147">
        <v>6300000</v>
      </c>
      <c r="AA891" s="147">
        <v>1035111.61</v>
      </c>
      <c r="AB891" s="148"/>
      <c r="AC891" s="149"/>
      <c r="AD891" s="149"/>
      <c r="AE891" s="149"/>
      <c r="AF891" s="149"/>
    </row>
    <row r="892" spans="1:32" ht="13.5" hidden="1" customHeight="1" outlineLevel="1" x14ac:dyDescent="0.15">
      <c r="A892" s="151"/>
      <c r="B892" s="152"/>
      <c r="C892" s="153"/>
      <c r="D892" s="154" t="s">
        <v>1988</v>
      </c>
      <c r="E892" s="152"/>
      <c r="F892" s="152"/>
      <c r="G892" s="155">
        <v>1019027084.47</v>
      </c>
      <c r="H892" s="155">
        <v>433407493.94999999</v>
      </c>
      <c r="I892" s="155">
        <v>585619590.51999998</v>
      </c>
      <c r="J892" s="155"/>
      <c r="K892" s="155"/>
      <c r="L892" s="155"/>
      <c r="M892" s="155">
        <v>100000000</v>
      </c>
      <c r="N892" s="155">
        <v>485619590.51999998</v>
      </c>
      <c r="O892" s="155">
        <v>194999786.72</v>
      </c>
      <c r="P892" s="155">
        <v>82985903.120000005</v>
      </c>
      <c r="Q892" s="155"/>
      <c r="R892" s="155"/>
      <c r="S892" s="155"/>
      <c r="T892" s="155">
        <v>112013883.60000001</v>
      </c>
      <c r="U892" s="155">
        <v>1031121531.0800003</v>
      </c>
      <c r="V892" s="155">
        <v>501543623.93000013</v>
      </c>
      <c r="W892" s="155">
        <v>529577907.1500001</v>
      </c>
      <c r="X892" s="155">
        <v>1227211381.2699997</v>
      </c>
      <c r="Y892" s="155">
        <v>1151604953.5899997</v>
      </c>
      <c r="Z892" s="155">
        <v>66802990</v>
      </c>
      <c r="AA892" s="155">
        <v>30567102.93</v>
      </c>
      <c r="AB892" s="148"/>
      <c r="AC892" s="149"/>
      <c r="AD892" s="149"/>
      <c r="AE892" s="149"/>
      <c r="AF892" s="149"/>
    </row>
    <row r="893" spans="1:32" ht="13.5" hidden="1" customHeight="1" outlineLevel="2" x14ac:dyDescent="0.15">
      <c r="A893" s="156">
        <v>822</v>
      </c>
      <c r="B893" s="157" t="s">
        <v>1843</v>
      </c>
      <c r="C893" s="146" t="s">
        <v>1989</v>
      </c>
      <c r="D893" s="157" t="s">
        <v>1990</v>
      </c>
      <c r="E893" s="157" t="s">
        <v>1991</v>
      </c>
      <c r="F893" s="157" t="s">
        <v>1992</v>
      </c>
      <c r="G893" s="147">
        <v>78745411.689999998</v>
      </c>
      <c r="H893" s="147">
        <v>69712847.329999998</v>
      </c>
      <c r="I893" s="147">
        <v>9032564.3599999994</v>
      </c>
      <c r="J893" s="147"/>
      <c r="K893" s="147"/>
      <c r="L893" s="147"/>
      <c r="M893" s="147">
        <v>1020680.32</v>
      </c>
      <c r="N893" s="147">
        <v>8011884.04</v>
      </c>
      <c r="O893" s="147">
        <v>14831286.539999999</v>
      </c>
      <c r="P893" s="147">
        <v>13122418.32</v>
      </c>
      <c r="Q893" s="147"/>
      <c r="R893" s="147"/>
      <c r="S893" s="147"/>
      <c r="T893" s="147">
        <v>1708868.22</v>
      </c>
      <c r="U893" s="147">
        <v>81058699.879999995</v>
      </c>
      <c r="V893" s="147">
        <v>66283124.350000001</v>
      </c>
      <c r="W893" s="147">
        <v>14775575.529999999</v>
      </c>
      <c r="X893" s="147">
        <v>25517008.109999999</v>
      </c>
      <c r="Y893" s="147">
        <v>25517008.109999999</v>
      </c>
      <c r="Z893" s="147">
        <v>18044058.449999999</v>
      </c>
      <c r="AA893" s="147">
        <v>2481327.27</v>
      </c>
      <c r="AB893" s="148"/>
      <c r="AC893" s="149"/>
      <c r="AD893" s="149"/>
      <c r="AE893" s="149"/>
      <c r="AF893" s="149"/>
    </row>
    <row r="894" spans="1:32" ht="13.5" hidden="1" customHeight="1" outlineLevel="2" x14ac:dyDescent="0.15">
      <c r="A894" s="145">
        <v>823</v>
      </c>
      <c r="B894" s="146" t="s">
        <v>1843</v>
      </c>
      <c r="C894" s="146" t="s">
        <v>1989</v>
      </c>
      <c r="D894" s="146" t="s">
        <v>1990</v>
      </c>
      <c r="E894" s="146" t="s">
        <v>1993</v>
      </c>
      <c r="F894" s="146" t="s">
        <v>1994</v>
      </c>
      <c r="G894" s="147">
        <v>21123150.399999999</v>
      </c>
      <c r="H894" s="147">
        <v>12090497.800000001</v>
      </c>
      <c r="I894" s="147">
        <v>9032652.5999999996</v>
      </c>
      <c r="J894" s="147"/>
      <c r="K894" s="147"/>
      <c r="L894" s="147"/>
      <c r="M894" s="147">
        <v>1095413.3700000001</v>
      </c>
      <c r="N894" s="147">
        <v>7937239.2300000004</v>
      </c>
      <c r="O894" s="147">
        <v>3961483.34</v>
      </c>
      <c r="P894" s="147">
        <v>2266626.15</v>
      </c>
      <c r="Q894" s="147"/>
      <c r="R894" s="147"/>
      <c r="S894" s="147"/>
      <c r="T894" s="147">
        <v>1694857.19</v>
      </c>
      <c r="U894" s="147">
        <v>6857841.3600000003</v>
      </c>
      <c r="V894" s="147">
        <v>3892684.05</v>
      </c>
      <c r="W894" s="147">
        <v>2965157.31</v>
      </c>
      <c r="X894" s="147">
        <v>13692667.1</v>
      </c>
      <c r="Y894" s="147">
        <v>13692667.1</v>
      </c>
      <c r="Z894" s="147">
        <v>1159993.94</v>
      </c>
      <c r="AA894" s="147">
        <v>242585.82</v>
      </c>
      <c r="AB894" s="148"/>
      <c r="AC894" s="149"/>
      <c r="AD894" s="149"/>
      <c r="AE894" s="149"/>
      <c r="AF894" s="149"/>
    </row>
    <row r="895" spans="1:32" ht="13.5" hidden="1" customHeight="1" outlineLevel="2" x14ac:dyDescent="0.15">
      <c r="A895" s="145">
        <v>824</v>
      </c>
      <c r="B895" s="146" t="s">
        <v>1843</v>
      </c>
      <c r="C895" s="146" t="s">
        <v>1989</v>
      </c>
      <c r="D895" s="146" t="s">
        <v>1990</v>
      </c>
      <c r="E895" s="146" t="s">
        <v>1995</v>
      </c>
      <c r="F895" s="146" t="s">
        <v>1996</v>
      </c>
      <c r="G895" s="147">
        <v>24903523.899999999</v>
      </c>
      <c r="H895" s="147">
        <v>14263871.91</v>
      </c>
      <c r="I895" s="147">
        <v>10639651.99</v>
      </c>
      <c r="J895" s="147"/>
      <c r="K895" s="147"/>
      <c r="L895" s="147"/>
      <c r="M895" s="147">
        <v>1321770.6599999999</v>
      </c>
      <c r="N895" s="147">
        <v>9317881.3300000001</v>
      </c>
      <c r="O895" s="147">
        <v>4718896.83</v>
      </c>
      <c r="P895" s="147">
        <v>2702121.27</v>
      </c>
      <c r="Q895" s="147"/>
      <c r="R895" s="147"/>
      <c r="S895" s="147"/>
      <c r="T895" s="147">
        <v>2016775.56</v>
      </c>
      <c r="U895" s="147">
        <v>8796967.5800000001</v>
      </c>
      <c r="V895" s="147">
        <v>4931261.82</v>
      </c>
      <c r="W895" s="147">
        <v>3865705.76</v>
      </c>
      <c r="X895" s="147">
        <v>16522133.310000001</v>
      </c>
      <c r="Y895" s="147">
        <v>16522133.310000001</v>
      </c>
      <c r="Z895" s="147">
        <v>6952494.6200000001</v>
      </c>
      <c r="AA895" s="147">
        <v>339181.08</v>
      </c>
      <c r="AB895" s="148"/>
      <c r="AC895" s="149"/>
      <c r="AD895" s="149"/>
      <c r="AE895" s="149"/>
      <c r="AF895" s="149"/>
    </row>
    <row r="896" spans="1:32" ht="13.5" hidden="1" customHeight="1" outlineLevel="2" x14ac:dyDescent="0.15">
      <c r="A896" s="145">
        <v>825</v>
      </c>
      <c r="B896" s="146" t="s">
        <v>1843</v>
      </c>
      <c r="C896" s="146" t="s">
        <v>1989</v>
      </c>
      <c r="D896" s="146" t="s">
        <v>1990</v>
      </c>
      <c r="E896" s="146" t="s">
        <v>1997</v>
      </c>
      <c r="F896" s="146" t="s">
        <v>1998</v>
      </c>
      <c r="G896" s="147">
        <v>45328844.549999997</v>
      </c>
      <c r="H896" s="147">
        <v>24182181.449999999</v>
      </c>
      <c r="I896" s="147">
        <v>21146663.100000001</v>
      </c>
      <c r="J896" s="147"/>
      <c r="K896" s="147"/>
      <c r="L896" s="147"/>
      <c r="M896" s="147">
        <v>2501509.2799999998</v>
      </c>
      <c r="N896" s="147">
        <v>18645153.82</v>
      </c>
      <c r="O896" s="147">
        <v>8590390.0099999998</v>
      </c>
      <c r="P896" s="147">
        <v>4584805.13</v>
      </c>
      <c r="Q896" s="147"/>
      <c r="R896" s="147"/>
      <c r="S896" s="147"/>
      <c r="T896" s="147">
        <v>4005584.88</v>
      </c>
      <c r="U896" s="147">
        <v>12890756.48</v>
      </c>
      <c r="V896" s="147">
        <v>6774138.4199999999</v>
      </c>
      <c r="W896" s="147">
        <v>6116618.0599999996</v>
      </c>
      <c r="X896" s="147">
        <v>31268866.039999999</v>
      </c>
      <c r="Y896" s="147">
        <v>31268866.039999999</v>
      </c>
      <c r="Z896" s="147">
        <v>540000</v>
      </c>
      <c r="AA896" s="147">
        <v>808619.39</v>
      </c>
      <c r="AB896" s="148"/>
      <c r="AC896" s="149"/>
      <c r="AD896" s="149"/>
      <c r="AE896" s="149"/>
      <c r="AF896" s="149"/>
    </row>
    <row r="897" spans="1:32" ht="13.5" hidden="1" customHeight="1" outlineLevel="2" x14ac:dyDescent="0.15">
      <c r="A897" s="145">
        <v>826</v>
      </c>
      <c r="B897" s="146" t="s">
        <v>1843</v>
      </c>
      <c r="C897" s="146" t="s">
        <v>1989</v>
      </c>
      <c r="D897" s="146" t="s">
        <v>1990</v>
      </c>
      <c r="E897" s="146" t="s">
        <v>1999</v>
      </c>
      <c r="F897" s="146" t="s">
        <v>2000</v>
      </c>
      <c r="G897" s="147">
        <v>18528599.289999999</v>
      </c>
      <c r="H897" s="147">
        <v>7799205.2300000004</v>
      </c>
      <c r="I897" s="147">
        <v>10729394.060000001</v>
      </c>
      <c r="J897" s="147"/>
      <c r="K897" s="147"/>
      <c r="L897" s="147"/>
      <c r="M897" s="147">
        <v>1309510.83</v>
      </c>
      <c r="N897" s="147">
        <v>9419883.2300000004</v>
      </c>
      <c r="O897" s="147">
        <v>3499738.42</v>
      </c>
      <c r="P897" s="147">
        <v>1472801.11</v>
      </c>
      <c r="Q897" s="147"/>
      <c r="R897" s="147"/>
      <c r="S897" s="147"/>
      <c r="T897" s="147">
        <v>2026937.31</v>
      </c>
      <c r="U897" s="147">
        <v>6198849.6299999999</v>
      </c>
      <c r="V897" s="147">
        <v>2586295.66</v>
      </c>
      <c r="W897" s="147">
        <v>3612553.97</v>
      </c>
      <c r="X897" s="147">
        <v>16368885.34</v>
      </c>
      <c r="Y897" s="147">
        <v>16368885.34</v>
      </c>
      <c r="Z897" s="147">
        <v>1303452.99</v>
      </c>
      <c r="AA897" s="147">
        <v>206362.6</v>
      </c>
      <c r="AB897" s="148"/>
      <c r="AC897" s="149"/>
      <c r="AD897" s="149"/>
      <c r="AE897" s="149"/>
      <c r="AF897" s="149"/>
    </row>
    <row r="898" spans="1:32" ht="13.5" hidden="1" customHeight="1" outlineLevel="1" x14ac:dyDescent="0.15">
      <c r="A898" s="151"/>
      <c r="B898" s="152"/>
      <c r="C898" s="153"/>
      <c r="D898" s="154" t="s">
        <v>2001</v>
      </c>
      <c r="E898" s="152"/>
      <c r="F898" s="152"/>
      <c r="G898" s="155">
        <v>188629529.83000001</v>
      </c>
      <c r="H898" s="155">
        <v>128048603.72</v>
      </c>
      <c r="I898" s="155">
        <v>60580926.110000007</v>
      </c>
      <c r="J898" s="155"/>
      <c r="K898" s="155"/>
      <c r="L898" s="155"/>
      <c r="M898" s="155">
        <v>7248884.459999999</v>
      </c>
      <c r="N898" s="155">
        <v>53332041.650000006</v>
      </c>
      <c r="O898" s="155">
        <v>35601795.140000001</v>
      </c>
      <c r="P898" s="155">
        <v>24148771.98</v>
      </c>
      <c r="Q898" s="155"/>
      <c r="R898" s="155"/>
      <c r="S898" s="155"/>
      <c r="T898" s="155">
        <v>11453023.160000002</v>
      </c>
      <c r="U898" s="155">
        <v>115803114.92999999</v>
      </c>
      <c r="V898" s="155">
        <v>84467504.299999997</v>
      </c>
      <c r="W898" s="155">
        <v>31335610.629999999</v>
      </c>
      <c r="X898" s="155">
        <v>103369559.90000001</v>
      </c>
      <c r="Y898" s="155">
        <v>103369559.90000001</v>
      </c>
      <c r="Z898" s="155">
        <v>28000000</v>
      </c>
      <c r="AA898" s="155">
        <v>4078076.16</v>
      </c>
      <c r="AB898" s="148"/>
      <c r="AC898" s="149"/>
      <c r="AD898" s="149"/>
      <c r="AE898" s="149"/>
      <c r="AF898" s="149"/>
    </row>
    <row r="899" spans="1:32" ht="13.5" hidden="1" customHeight="1" outlineLevel="2" x14ac:dyDescent="0.15">
      <c r="A899" s="156">
        <v>827</v>
      </c>
      <c r="B899" s="157" t="s">
        <v>1843</v>
      </c>
      <c r="C899" s="146" t="s">
        <v>2002</v>
      </c>
      <c r="D899" s="157" t="s">
        <v>2003</v>
      </c>
      <c r="E899" s="157" t="s">
        <v>2004</v>
      </c>
      <c r="F899" s="157" t="s">
        <v>2005</v>
      </c>
      <c r="G899" s="147">
        <v>97969627.650000006</v>
      </c>
      <c r="H899" s="147">
        <v>64187434.659999996</v>
      </c>
      <c r="I899" s="147">
        <v>33782192.990000002</v>
      </c>
      <c r="J899" s="147"/>
      <c r="K899" s="147"/>
      <c r="L899" s="147"/>
      <c r="M899" s="147">
        <v>2378653</v>
      </c>
      <c r="N899" s="147">
        <v>31403539.989999998</v>
      </c>
      <c r="O899" s="147">
        <v>18065702.800000001</v>
      </c>
      <c r="P899" s="147">
        <v>11843860.41</v>
      </c>
      <c r="Q899" s="147"/>
      <c r="R899" s="147"/>
      <c r="S899" s="147"/>
      <c r="T899" s="147">
        <v>6221842.3899999997</v>
      </c>
      <c r="U899" s="147">
        <v>221125296.03</v>
      </c>
      <c r="V899" s="147">
        <v>133594552.93000001</v>
      </c>
      <c r="W899" s="147">
        <v>87530743.099999994</v>
      </c>
      <c r="X899" s="147">
        <v>127534778.48</v>
      </c>
      <c r="Y899" s="147">
        <v>127534778.48</v>
      </c>
      <c r="Z899" s="147">
        <v>6621809</v>
      </c>
      <c r="AA899" s="147">
        <v>4388691.6100000003</v>
      </c>
      <c r="AB899" s="148"/>
      <c r="AC899" s="149"/>
      <c r="AD899" s="149"/>
      <c r="AE899" s="149"/>
      <c r="AF899" s="149"/>
    </row>
    <row r="900" spans="1:32" ht="13.5" hidden="1" customHeight="1" outlineLevel="2" x14ac:dyDescent="0.15">
      <c r="A900" s="145">
        <v>828</v>
      </c>
      <c r="B900" s="146" t="s">
        <v>1843</v>
      </c>
      <c r="C900" s="146" t="s">
        <v>2002</v>
      </c>
      <c r="D900" s="146" t="s">
        <v>2003</v>
      </c>
      <c r="E900" s="146" t="s">
        <v>2006</v>
      </c>
      <c r="F900" s="146" t="s">
        <v>2007</v>
      </c>
      <c r="G900" s="147">
        <v>23311628.469999999</v>
      </c>
      <c r="H900" s="147">
        <v>12547165.439999999</v>
      </c>
      <c r="I900" s="147">
        <v>10764463.029999999</v>
      </c>
      <c r="J900" s="147"/>
      <c r="K900" s="147"/>
      <c r="L900" s="147"/>
      <c r="M900" s="147">
        <v>156285</v>
      </c>
      <c r="N900" s="147">
        <v>10608178.029999999</v>
      </c>
      <c r="O900" s="147">
        <v>4288954.42</v>
      </c>
      <c r="P900" s="147">
        <v>2307778.92</v>
      </c>
      <c r="Q900" s="147"/>
      <c r="R900" s="147"/>
      <c r="S900" s="147"/>
      <c r="T900" s="147">
        <v>1981175.5</v>
      </c>
      <c r="U900" s="147">
        <v>6788845.7699999996</v>
      </c>
      <c r="V900" s="147">
        <v>3577794.64</v>
      </c>
      <c r="W900" s="147">
        <v>3211051.13</v>
      </c>
      <c r="X900" s="147">
        <v>15956689.66</v>
      </c>
      <c r="Y900" s="147">
        <v>15956689.66</v>
      </c>
      <c r="Z900" s="147">
        <v>352915</v>
      </c>
      <c r="AA900" s="147">
        <v>544677.65</v>
      </c>
      <c r="AB900" s="148"/>
      <c r="AC900" s="149"/>
      <c r="AD900" s="149"/>
      <c r="AE900" s="149"/>
      <c r="AF900" s="149"/>
    </row>
    <row r="901" spans="1:32" ht="13.5" hidden="1" customHeight="1" outlineLevel="2" x14ac:dyDescent="0.15">
      <c r="A901" s="145">
        <v>829</v>
      </c>
      <c r="B901" s="146" t="s">
        <v>1843</v>
      </c>
      <c r="C901" s="146" t="s">
        <v>2002</v>
      </c>
      <c r="D901" s="146" t="s">
        <v>2003</v>
      </c>
      <c r="E901" s="146" t="s">
        <v>2008</v>
      </c>
      <c r="F901" s="146" t="s">
        <v>2009</v>
      </c>
      <c r="G901" s="147">
        <v>74286071.049999997</v>
      </c>
      <c r="H901" s="147">
        <v>31886747.809999999</v>
      </c>
      <c r="I901" s="147">
        <v>42399323.240000002</v>
      </c>
      <c r="J901" s="147"/>
      <c r="K901" s="147"/>
      <c r="L901" s="147"/>
      <c r="M901" s="147">
        <v>5638005</v>
      </c>
      <c r="N901" s="147">
        <v>36761318.240000002</v>
      </c>
      <c r="O901" s="147">
        <v>13701482.82</v>
      </c>
      <c r="P901" s="147">
        <v>5881977.4800000004</v>
      </c>
      <c r="Q901" s="147"/>
      <c r="R901" s="147"/>
      <c r="S901" s="147"/>
      <c r="T901" s="147">
        <v>7819505.3399999999</v>
      </c>
      <c r="U901" s="147">
        <v>18204691.879999999</v>
      </c>
      <c r="V901" s="147">
        <v>7512086.71</v>
      </c>
      <c r="W901" s="147">
        <v>10692605.17</v>
      </c>
      <c r="X901" s="147">
        <v>60911433.75</v>
      </c>
      <c r="Y901" s="147">
        <v>53708014.729999997</v>
      </c>
      <c r="Z901" s="147">
        <v>5724587</v>
      </c>
      <c r="AA901" s="147">
        <v>1934901.34</v>
      </c>
      <c r="AB901" s="148"/>
      <c r="AC901" s="149"/>
      <c r="AD901" s="149"/>
      <c r="AE901" s="149"/>
      <c r="AF901" s="149"/>
    </row>
    <row r="902" spans="1:32" ht="13.5" hidden="1" customHeight="1" outlineLevel="2" x14ac:dyDescent="0.15">
      <c r="A902" s="145">
        <v>830</v>
      </c>
      <c r="B902" s="146" t="s">
        <v>1843</v>
      </c>
      <c r="C902" s="146" t="s">
        <v>2002</v>
      </c>
      <c r="D902" s="146" t="s">
        <v>2003</v>
      </c>
      <c r="E902" s="146" t="s">
        <v>2010</v>
      </c>
      <c r="F902" s="146" t="s">
        <v>2011</v>
      </c>
      <c r="G902" s="147">
        <v>34327031.609999999</v>
      </c>
      <c r="H902" s="147">
        <v>19677792.960000001</v>
      </c>
      <c r="I902" s="147">
        <v>14649238.65</v>
      </c>
      <c r="J902" s="147"/>
      <c r="K902" s="147"/>
      <c r="L902" s="147"/>
      <c r="M902" s="147">
        <v>2634939</v>
      </c>
      <c r="N902" s="147">
        <v>12014299.65</v>
      </c>
      <c r="O902" s="147">
        <v>6327475.5199999996</v>
      </c>
      <c r="P902" s="147">
        <v>3626654.37</v>
      </c>
      <c r="Q902" s="147"/>
      <c r="R902" s="147"/>
      <c r="S902" s="147"/>
      <c r="T902" s="147">
        <v>2700821.15</v>
      </c>
      <c r="U902" s="147">
        <v>11583559.27</v>
      </c>
      <c r="V902" s="147">
        <v>6397881.6699999999</v>
      </c>
      <c r="W902" s="147">
        <v>5185677.5999999996</v>
      </c>
      <c r="X902" s="147">
        <v>22535737.399999999</v>
      </c>
      <c r="Y902" s="147">
        <v>22535737.399999999</v>
      </c>
      <c r="Z902" s="147">
        <v>1436578</v>
      </c>
      <c r="AA902" s="147">
        <v>712864.94</v>
      </c>
      <c r="AB902" s="148"/>
      <c r="AC902" s="149"/>
      <c r="AD902" s="149"/>
      <c r="AE902" s="149"/>
      <c r="AF902" s="149"/>
    </row>
    <row r="903" spans="1:32" ht="13.5" hidden="1" customHeight="1" outlineLevel="2" x14ac:dyDescent="0.15">
      <c r="A903" s="145">
        <v>831</v>
      </c>
      <c r="B903" s="146" t="s">
        <v>1843</v>
      </c>
      <c r="C903" s="146" t="s">
        <v>2002</v>
      </c>
      <c r="D903" s="146" t="s">
        <v>2003</v>
      </c>
      <c r="E903" s="146" t="s">
        <v>2012</v>
      </c>
      <c r="F903" s="146" t="s">
        <v>2013</v>
      </c>
      <c r="G903" s="147">
        <v>26566082.68</v>
      </c>
      <c r="H903" s="147">
        <v>11427084.84</v>
      </c>
      <c r="I903" s="147">
        <v>15138997.84</v>
      </c>
      <c r="J903" s="147"/>
      <c r="K903" s="147"/>
      <c r="L903" s="147"/>
      <c r="M903" s="147">
        <v>1573880</v>
      </c>
      <c r="N903" s="147">
        <v>13565117.84</v>
      </c>
      <c r="O903" s="147">
        <v>4892993.04</v>
      </c>
      <c r="P903" s="147">
        <v>2103947.2200000002</v>
      </c>
      <c r="Q903" s="147"/>
      <c r="R903" s="147"/>
      <c r="S903" s="147"/>
      <c r="T903" s="147">
        <v>2789045.82</v>
      </c>
      <c r="U903" s="147">
        <v>8848511.9499999993</v>
      </c>
      <c r="V903" s="147">
        <v>3686211.94</v>
      </c>
      <c r="W903" s="147">
        <v>5162300.01</v>
      </c>
      <c r="X903" s="147">
        <v>23090343.670000002</v>
      </c>
      <c r="Y903" s="147">
        <v>23090343.670000002</v>
      </c>
      <c r="Z903" s="147">
        <v>293631</v>
      </c>
      <c r="AA903" s="147">
        <v>474661.91</v>
      </c>
      <c r="AB903" s="148"/>
      <c r="AC903" s="149"/>
      <c r="AD903" s="149"/>
      <c r="AE903" s="149"/>
      <c r="AF903" s="149"/>
    </row>
    <row r="904" spans="1:32" ht="13.5" hidden="1" customHeight="1" outlineLevel="2" x14ac:dyDescent="0.15">
      <c r="A904" s="145">
        <v>832</v>
      </c>
      <c r="B904" s="146" t="s">
        <v>1843</v>
      </c>
      <c r="C904" s="146" t="s">
        <v>2002</v>
      </c>
      <c r="D904" s="146" t="s">
        <v>2003</v>
      </c>
      <c r="E904" s="146" t="s">
        <v>2014</v>
      </c>
      <c r="F904" s="146" t="s">
        <v>2015</v>
      </c>
      <c r="G904" s="147">
        <v>53203441.82</v>
      </c>
      <c r="H904" s="147">
        <v>24844837.850000001</v>
      </c>
      <c r="I904" s="147">
        <v>28358603.969999999</v>
      </c>
      <c r="J904" s="147"/>
      <c r="K904" s="147"/>
      <c r="L904" s="147"/>
      <c r="M904" s="147">
        <v>3759148</v>
      </c>
      <c r="N904" s="147">
        <v>24599455.969999999</v>
      </c>
      <c r="O904" s="147">
        <v>9812957.3200000003</v>
      </c>
      <c r="P904" s="147">
        <v>4582348.72</v>
      </c>
      <c r="Q904" s="147"/>
      <c r="R904" s="147"/>
      <c r="S904" s="147"/>
      <c r="T904" s="147">
        <v>5230608.5999999996</v>
      </c>
      <c r="U904" s="147">
        <v>55481665.560000002</v>
      </c>
      <c r="V904" s="147">
        <v>24419449.43</v>
      </c>
      <c r="W904" s="147">
        <v>31062216.129999999</v>
      </c>
      <c r="X904" s="147">
        <v>64651428.700000003</v>
      </c>
      <c r="Y904" s="147">
        <v>55891046.119999997</v>
      </c>
      <c r="Z904" s="147">
        <v>2972147</v>
      </c>
      <c r="AA904" s="147">
        <v>1287317.98</v>
      </c>
      <c r="AB904" s="148"/>
      <c r="AC904" s="149"/>
      <c r="AD904" s="149"/>
      <c r="AE904" s="149"/>
      <c r="AF904" s="149"/>
    </row>
    <row r="905" spans="1:32" ht="13.5" hidden="1" customHeight="1" outlineLevel="2" x14ac:dyDescent="0.15">
      <c r="A905" s="145">
        <v>833</v>
      </c>
      <c r="B905" s="146" t="s">
        <v>1843</v>
      </c>
      <c r="C905" s="146" t="s">
        <v>2002</v>
      </c>
      <c r="D905" s="146" t="s">
        <v>2003</v>
      </c>
      <c r="E905" s="146" t="s">
        <v>2016</v>
      </c>
      <c r="F905" s="146" t="s">
        <v>2017</v>
      </c>
      <c r="G905" s="147">
        <v>26389214.350000001</v>
      </c>
      <c r="H905" s="147">
        <v>11703085.880000001</v>
      </c>
      <c r="I905" s="147">
        <v>14686128.470000001</v>
      </c>
      <c r="J905" s="147"/>
      <c r="K905" s="147"/>
      <c r="L905" s="147"/>
      <c r="M905" s="147">
        <v>1239131</v>
      </c>
      <c r="N905" s="147">
        <v>13446997.470000001</v>
      </c>
      <c r="O905" s="147">
        <v>4867283.49</v>
      </c>
      <c r="P905" s="147">
        <v>2159425.9500000002</v>
      </c>
      <c r="Q905" s="147"/>
      <c r="R905" s="147"/>
      <c r="S905" s="147"/>
      <c r="T905" s="147">
        <v>2707857.54</v>
      </c>
      <c r="U905" s="147">
        <v>7855888.1900000004</v>
      </c>
      <c r="V905" s="147">
        <v>3426727.17</v>
      </c>
      <c r="W905" s="147">
        <v>4429161.0199999996</v>
      </c>
      <c r="X905" s="147">
        <v>21823147.030000001</v>
      </c>
      <c r="Y905" s="147">
        <v>18534147.75</v>
      </c>
      <c r="Z905" s="147">
        <v>277516</v>
      </c>
      <c r="AA905" s="147">
        <v>440899.87</v>
      </c>
      <c r="AB905" s="148"/>
      <c r="AC905" s="149"/>
      <c r="AD905" s="149"/>
      <c r="AE905" s="149"/>
      <c r="AF905" s="149"/>
    </row>
    <row r="906" spans="1:32" ht="13.5" hidden="1" customHeight="1" outlineLevel="2" x14ac:dyDescent="0.15">
      <c r="A906" s="145">
        <v>834</v>
      </c>
      <c r="B906" s="146" t="s">
        <v>1843</v>
      </c>
      <c r="C906" s="146" t="s">
        <v>2002</v>
      </c>
      <c r="D906" s="146" t="s">
        <v>2003</v>
      </c>
      <c r="E906" s="146" t="s">
        <v>2018</v>
      </c>
      <c r="F906" s="146" t="s">
        <v>2019</v>
      </c>
      <c r="G906" s="147">
        <v>35083662.939999998</v>
      </c>
      <c r="H906" s="147">
        <v>17298568.02</v>
      </c>
      <c r="I906" s="147">
        <v>17785094.920000002</v>
      </c>
      <c r="J906" s="147"/>
      <c r="K906" s="147"/>
      <c r="L906" s="147"/>
      <c r="M906" s="147">
        <v>1405354</v>
      </c>
      <c r="N906" s="147">
        <v>16379740.92</v>
      </c>
      <c r="O906" s="147">
        <v>6470906.2999999998</v>
      </c>
      <c r="P906" s="147">
        <v>3191432.95</v>
      </c>
      <c r="Q906" s="147"/>
      <c r="R906" s="147"/>
      <c r="S906" s="147"/>
      <c r="T906" s="147">
        <v>3279473.35</v>
      </c>
      <c r="U906" s="147">
        <v>12307990.16</v>
      </c>
      <c r="V906" s="147">
        <v>5863698.0300000003</v>
      </c>
      <c r="W906" s="147">
        <v>6444292.1299999999</v>
      </c>
      <c r="X906" s="147">
        <v>27508860.399999999</v>
      </c>
      <c r="Y906" s="147">
        <v>27487904</v>
      </c>
      <c r="Z906" s="147">
        <v>499819</v>
      </c>
      <c r="AA906" s="147">
        <v>610457.56999999995</v>
      </c>
      <c r="AB906" s="148"/>
      <c r="AC906" s="149"/>
      <c r="AD906" s="149"/>
      <c r="AE906" s="149"/>
      <c r="AF906" s="149"/>
    </row>
    <row r="907" spans="1:32" ht="13.5" hidden="1" customHeight="1" outlineLevel="2" x14ac:dyDescent="0.15">
      <c r="A907" s="145">
        <v>835</v>
      </c>
      <c r="B907" s="146" t="s">
        <v>1843</v>
      </c>
      <c r="C907" s="146" t="s">
        <v>2002</v>
      </c>
      <c r="D907" s="146" t="s">
        <v>2003</v>
      </c>
      <c r="E907" s="146" t="s">
        <v>2020</v>
      </c>
      <c r="F907" s="146" t="s">
        <v>2021</v>
      </c>
      <c r="G907" s="147">
        <v>30054941.98</v>
      </c>
      <c r="H907" s="147">
        <v>13272781.439999999</v>
      </c>
      <c r="I907" s="147">
        <v>16782160.539999999</v>
      </c>
      <c r="J907" s="147"/>
      <c r="K907" s="147"/>
      <c r="L907" s="147"/>
      <c r="M907" s="147">
        <v>1277569</v>
      </c>
      <c r="N907" s="147">
        <v>15504591.539999999</v>
      </c>
      <c r="O907" s="147">
        <v>5543398.1799999997</v>
      </c>
      <c r="P907" s="147">
        <v>2447408.83</v>
      </c>
      <c r="Q907" s="147"/>
      <c r="R907" s="147"/>
      <c r="S907" s="147"/>
      <c r="T907" s="147">
        <v>3095989.35</v>
      </c>
      <c r="U907" s="147">
        <v>8062206.7599999998</v>
      </c>
      <c r="V907" s="147">
        <v>3460129.73</v>
      </c>
      <c r="W907" s="147">
        <v>4602077.03</v>
      </c>
      <c r="X907" s="147">
        <v>24480226.920000002</v>
      </c>
      <c r="Y907" s="147">
        <v>23589752.489999998</v>
      </c>
      <c r="Z907" s="147">
        <v>461305</v>
      </c>
      <c r="AA907" s="147">
        <v>383093.27</v>
      </c>
      <c r="AB907" s="148"/>
      <c r="AC907" s="149"/>
      <c r="AD907" s="149"/>
      <c r="AE907" s="149"/>
      <c r="AF907" s="149"/>
    </row>
    <row r="908" spans="1:32" ht="13.5" hidden="1" customHeight="1" outlineLevel="2" x14ac:dyDescent="0.15">
      <c r="A908" s="145">
        <v>836</v>
      </c>
      <c r="B908" s="146" t="s">
        <v>1843</v>
      </c>
      <c r="C908" s="146" t="s">
        <v>2002</v>
      </c>
      <c r="D908" s="146" t="s">
        <v>2003</v>
      </c>
      <c r="E908" s="146" t="s">
        <v>2022</v>
      </c>
      <c r="F908" s="146" t="s">
        <v>2023</v>
      </c>
      <c r="G908" s="147">
        <v>68234350.480000004</v>
      </c>
      <c r="H908" s="147">
        <v>29976907.300000001</v>
      </c>
      <c r="I908" s="147">
        <v>38257443.18</v>
      </c>
      <c r="J908" s="147"/>
      <c r="K908" s="147"/>
      <c r="L908" s="147"/>
      <c r="M908" s="147">
        <v>2429556</v>
      </c>
      <c r="N908" s="147">
        <v>35827887.18</v>
      </c>
      <c r="O908" s="147">
        <v>12585290.460000001</v>
      </c>
      <c r="P908" s="147">
        <v>5526992.2800000003</v>
      </c>
      <c r="Q908" s="147"/>
      <c r="R908" s="147"/>
      <c r="S908" s="147"/>
      <c r="T908" s="147">
        <v>7058298.1799999997</v>
      </c>
      <c r="U908" s="147">
        <v>21421159.359999999</v>
      </c>
      <c r="V908" s="147">
        <v>9104593.4199999999</v>
      </c>
      <c r="W908" s="147">
        <v>12316565.939999999</v>
      </c>
      <c r="X908" s="147">
        <v>57632307.299999997</v>
      </c>
      <c r="Y908" s="147">
        <v>51818856.990000002</v>
      </c>
      <c r="Z908" s="147">
        <v>882887</v>
      </c>
      <c r="AA908" s="147">
        <v>1418753.23</v>
      </c>
      <c r="AB908" s="148"/>
      <c r="AC908" s="149"/>
      <c r="AD908" s="149"/>
      <c r="AE908" s="149"/>
      <c r="AF908" s="149"/>
    </row>
    <row r="909" spans="1:32" ht="13.5" hidden="1" customHeight="1" outlineLevel="2" x14ac:dyDescent="0.15">
      <c r="A909" s="145">
        <v>837</v>
      </c>
      <c r="B909" s="146" t="s">
        <v>1843</v>
      </c>
      <c r="C909" s="146" t="s">
        <v>2002</v>
      </c>
      <c r="D909" s="146" t="s">
        <v>2003</v>
      </c>
      <c r="E909" s="146" t="s">
        <v>2024</v>
      </c>
      <c r="F909" s="146" t="s">
        <v>2025</v>
      </c>
      <c r="G909" s="147">
        <v>30565561.41</v>
      </c>
      <c r="H909" s="147">
        <v>13091896.65</v>
      </c>
      <c r="I909" s="147">
        <v>17473664.760000002</v>
      </c>
      <c r="J909" s="147"/>
      <c r="K909" s="147"/>
      <c r="L909" s="147"/>
      <c r="M909" s="147">
        <v>1507480</v>
      </c>
      <c r="N909" s="147">
        <v>15966184.76</v>
      </c>
      <c r="O909" s="147">
        <v>5637577.9299999997</v>
      </c>
      <c r="P909" s="147">
        <v>2414991.7400000002</v>
      </c>
      <c r="Q909" s="147"/>
      <c r="R909" s="147"/>
      <c r="S909" s="147"/>
      <c r="T909" s="147">
        <v>3222586.19</v>
      </c>
      <c r="U909" s="147">
        <v>8363148.7800000003</v>
      </c>
      <c r="V909" s="147">
        <v>3360234.61</v>
      </c>
      <c r="W909" s="147">
        <v>5002914.17</v>
      </c>
      <c r="X909" s="147">
        <v>25699165.120000001</v>
      </c>
      <c r="Y909" s="147">
        <v>22576017.030000001</v>
      </c>
      <c r="Z909" s="147">
        <v>476806</v>
      </c>
      <c r="AA909" s="147">
        <v>478897.74</v>
      </c>
      <c r="AB909" s="148"/>
      <c r="AC909" s="149"/>
      <c r="AD909" s="149"/>
      <c r="AE909" s="149"/>
      <c r="AF909" s="149"/>
    </row>
    <row r="910" spans="1:32" ht="13.5" hidden="1" customHeight="1" outlineLevel="1" x14ac:dyDescent="0.15">
      <c r="A910" s="151"/>
      <c r="B910" s="152"/>
      <c r="C910" s="153"/>
      <c r="D910" s="154" t="s">
        <v>2026</v>
      </c>
      <c r="E910" s="152"/>
      <c r="F910" s="152"/>
      <c r="G910" s="155">
        <v>499991614.44000012</v>
      </c>
      <c r="H910" s="155">
        <v>249914302.85000002</v>
      </c>
      <c r="I910" s="155">
        <v>250077311.59</v>
      </c>
      <c r="J910" s="155"/>
      <c r="K910" s="155"/>
      <c r="L910" s="155"/>
      <c r="M910" s="155">
        <v>24000000</v>
      </c>
      <c r="N910" s="155">
        <v>226077311.58999997</v>
      </c>
      <c r="O910" s="155">
        <v>92194022.280000031</v>
      </c>
      <c r="P910" s="155">
        <v>46086818.870000005</v>
      </c>
      <c r="Q910" s="155"/>
      <c r="R910" s="155"/>
      <c r="S910" s="155"/>
      <c r="T910" s="155">
        <v>46107203.409999996</v>
      </c>
      <c r="U910" s="155">
        <v>380042963.71000004</v>
      </c>
      <c r="V910" s="155">
        <v>204403360.27999997</v>
      </c>
      <c r="W910" s="155">
        <v>175639603.42999998</v>
      </c>
      <c r="X910" s="155">
        <v>471824118.43000007</v>
      </c>
      <c r="Y910" s="155">
        <v>442723288.32000005</v>
      </c>
      <c r="Z910" s="155">
        <v>20000000</v>
      </c>
      <c r="AA910" s="155">
        <v>12675217.110000001</v>
      </c>
      <c r="AB910" s="148"/>
      <c r="AC910" s="149"/>
      <c r="AD910" s="149"/>
      <c r="AE910" s="149"/>
      <c r="AF910" s="149"/>
    </row>
    <row r="911" spans="1:32" ht="13.5" hidden="1" customHeight="1" outlineLevel="2" x14ac:dyDescent="0.15">
      <c r="A911" s="156">
        <v>838</v>
      </c>
      <c r="B911" s="157" t="s">
        <v>2027</v>
      </c>
      <c r="C911" s="146" t="s">
        <v>2028</v>
      </c>
      <c r="D911" s="157" t="s">
        <v>2029</v>
      </c>
      <c r="E911" s="157" t="s">
        <v>2030</v>
      </c>
      <c r="F911" s="157" t="s">
        <v>2031</v>
      </c>
      <c r="G911" s="147">
        <v>236742564.16999999</v>
      </c>
      <c r="H911" s="147">
        <v>136327895.41999999</v>
      </c>
      <c r="I911" s="147">
        <v>100414668.75</v>
      </c>
      <c r="J911" s="147"/>
      <c r="K911" s="147"/>
      <c r="L911" s="147"/>
      <c r="M911" s="147">
        <v>0</v>
      </c>
      <c r="N911" s="147">
        <v>100414668.75</v>
      </c>
      <c r="O911" s="147">
        <v>45522129.93</v>
      </c>
      <c r="P911" s="147">
        <v>26220281.43</v>
      </c>
      <c r="Q911" s="147"/>
      <c r="R911" s="147"/>
      <c r="S911" s="147"/>
      <c r="T911" s="147">
        <v>19301848.5</v>
      </c>
      <c r="U911" s="147">
        <v>535854535.97000003</v>
      </c>
      <c r="V911" s="147">
        <v>276652517.14999998</v>
      </c>
      <c r="W911" s="147">
        <v>259202018.81999999</v>
      </c>
      <c r="X911" s="147">
        <v>378918536.06999999</v>
      </c>
      <c r="Y911" s="147">
        <v>378918536.06999999</v>
      </c>
      <c r="Z911" s="147">
        <v>500000</v>
      </c>
      <c r="AA911" s="147">
        <v>8279427.8300000001</v>
      </c>
      <c r="AB911" s="148"/>
      <c r="AC911" s="149"/>
      <c r="AD911" s="149"/>
      <c r="AE911" s="149"/>
      <c r="AF911" s="149"/>
    </row>
    <row r="912" spans="1:32" ht="13.5" hidden="1" customHeight="1" outlineLevel="2" x14ac:dyDescent="0.15">
      <c r="A912" s="145">
        <v>839</v>
      </c>
      <c r="B912" s="146" t="s">
        <v>2027</v>
      </c>
      <c r="C912" s="146" t="s">
        <v>2028</v>
      </c>
      <c r="D912" s="146" t="s">
        <v>2029</v>
      </c>
      <c r="E912" s="146" t="s">
        <v>2032</v>
      </c>
      <c r="F912" s="146" t="s">
        <v>2033</v>
      </c>
      <c r="G912" s="147">
        <v>141651800.24000001</v>
      </c>
      <c r="H912" s="147">
        <v>92409231.620000005</v>
      </c>
      <c r="I912" s="147">
        <v>49242568.619999997</v>
      </c>
      <c r="J912" s="147"/>
      <c r="K912" s="147"/>
      <c r="L912" s="147"/>
      <c r="M912" s="147">
        <v>0</v>
      </c>
      <c r="N912" s="147">
        <v>49242568.619999997</v>
      </c>
      <c r="O912" s="147">
        <v>27522803.57</v>
      </c>
      <c r="P912" s="147">
        <v>17953950.68</v>
      </c>
      <c r="Q912" s="147"/>
      <c r="R912" s="147"/>
      <c r="S912" s="147"/>
      <c r="T912" s="147">
        <v>9568852.8900000006</v>
      </c>
      <c r="U912" s="147">
        <v>269508910.11000001</v>
      </c>
      <c r="V912" s="147">
        <v>164582463.69999999</v>
      </c>
      <c r="W912" s="147">
        <v>104926446.41</v>
      </c>
      <c r="X912" s="147">
        <v>163737867.91999999</v>
      </c>
      <c r="Y912" s="147">
        <v>153169961.22</v>
      </c>
      <c r="Z912" s="147">
        <v>15300000</v>
      </c>
      <c r="AA912" s="147">
        <v>6014997.5800000001</v>
      </c>
      <c r="AB912" s="148"/>
      <c r="AC912" s="149"/>
      <c r="AD912" s="149"/>
      <c r="AE912" s="149"/>
      <c r="AF912" s="149"/>
    </row>
    <row r="913" spans="1:32" ht="13.5" hidden="1" customHeight="1" outlineLevel="2" x14ac:dyDescent="0.15">
      <c r="A913" s="145">
        <v>840</v>
      </c>
      <c r="B913" s="146" t="s">
        <v>2027</v>
      </c>
      <c r="C913" s="146" t="s">
        <v>2028</v>
      </c>
      <c r="D913" s="146" t="s">
        <v>2029</v>
      </c>
      <c r="E913" s="146" t="s">
        <v>2034</v>
      </c>
      <c r="F913" s="146" t="s">
        <v>2035</v>
      </c>
      <c r="G913" s="147">
        <v>40948188.710000001</v>
      </c>
      <c r="H913" s="147">
        <v>29737915.609999999</v>
      </c>
      <c r="I913" s="147">
        <v>11210273.1</v>
      </c>
      <c r="J913" s="147"/>
      <c r="K913" s="147"/>
      <c r="L913" s="147"/>
      <c r="M913" s="147">
        <v>0</v>
      </c>
      <c r="N913" s="147">
        <v>11210273.1</v>
      </c>
      <c r="O913" s="147">
        <v>7948660</v>
      </c>
      <c r="P913" s="147">
        <v>5770834.7400000002</v>
      </c>
      <c r="Q913" s="147"/>
      <c r="R913" s="147"/>
      <c r="S913" s="147"/>
      <c r="T913" s="147">
        <v>2177825.2599999998</v>
      </c>
      <c r="U913" s="147">
        <v>12140231.210000001</v>
      </c>
      <c r="V913" s="147">
        <v>8678345.6500000004</v>
      </c>
      <c r="W913" s="147">
        <v>3461885.56</v>
      </c>
      <c r="X913" s="147">
        <v>16849983.920000002</v>
      </c>
      <c r="Y913" s="147">
        <v>16849983.920000002</v>
      </c>
      <c r="Z913" s="147">
        <v>13500000</v>
      </c>
      <c r="AA913" s="147">
        <v>4129447.9</v>
      </c>
      <c r="AB913" s="148"/>
      <c r="AC913" s="149"/>
      <c r="AD913" s="149"/>
      <c r="AE913" s="149"/>
      <c r="AF913" s="149"/>
    </row>
    <row r="914" spans="1:32" ht="13.5" hidden="1" customHeight="1" outlineLevel="2" x14ac:dyDescent="0.15">
      <c r="A914" s="145">
        <v>841</v>
      </c>
      <c r="B914" s="146" t="s">
        <v>2027</v>
      </c>
      <c r="C914" s="146" t="s">
        <v>2028</v>
      </c>
      <c r="D914" s="146" t="s">
        <v>2029</v>
      </c>
      <c r="E914" s="146" t="s">
        <v>2036</v>
      </c>
      <c r="F914" s="146" t="s">
        <v>2037</v>
      </c>
      <c r="G914" s="147">
        <v>85137744.700000003</v>
      </c>
      <c r="H914" s="147">
        <v>45096746.289999999</v>
      </c>
      <c r="I914" s="147">
        <v>40040998.409999996</v>
      </c>
      <c r="J914" s="147"/>
      <c r="K914" s="147"/>
      <c r="L914" s="147"/>
      <c r="M914" s="147">
        <v>0</v>
      </c>
      <c r="N914" s="147">
        <v>40040998.409999996</v>
      </c>
      <c r="O914" s="147">
        <v>16348568.17</v>
      </c>
      <c r="P914" s="147">
        <v>8661918.9900000002</v>
      </c>
      <c r="Q914" s="147"/>
      <c r="R914" s="147"/>
      <c r="S914" s="147"/>
      <c r="T914" s="147">
        <v>7686649.1799999997</v>
      </c>
      <c r="U914" s="147">
        <v>34785913.799999997</v>
      </c>
      <c r="V914" s="147">
        <v>18303888.719999999</v>
      </c>
      <c r="W914" s="147">
        <v>16482025.08</v>
      </c>
      <c r="X914" s="147">
        <v>64209672.670000002</v>
      </c>
      <c r="Y914" s="147">
        <v>64209672.670000002</v>
      </c>
      <c r="Z914" s="147">
        <v>100000</v>
      </c>
      <c r="AA914" s="147">
        <v>2114738.31</v>
      </c>
      <c r="AB914" s="148"/>
      <c r="AC914" s="149"/>
      <c r="AD914" s="149"/>
      <c r="AE914" s="149"/>
      <c r="AF914" s="149"/>
    </row>
    <row r="915" spans="1:32" ht="13.5" hidden="1" customHeight="1" outlineLevel="2" x14ac:dyDescent="0.15">
      <c r="A915" s="145">
        <v>842</v>
      </c>
      <c r="B915" s="146" t="s">
        <v>2027</v>
      </c>
      <c r="C915" s="146" t="s">
        <v>2028</v>
      </c>
      <c r="D915" s="146" t="s">
        <v>2029</v>
      </c>
      <c r="E915" s="146" t="s">
        <v>2038</v>
      </c>
      <c r="F915" s="146" t="s">
        <v>2039</v>
      </c>
      <c r="G915" s="147">
        <v>68361471.680000007</v>
      </c>
      <c r="H915" s="147">
        <v>37314833.049999997</v>
      </c>
      <c r="I915" s="147">
        <v>31046638.629999999</v>
      </c>
      <c r="J915" s="147"/>
      <c r="K915" s="147"/>
      <c r="L915" s="147"/>
      <c r="M915" s="147">
        <v>0</v>
      </c>
      <c r="N915" s="147">
        <v>31046638.629999999</v>
      </c>
      <c r="O915" s="147">
        <v>13255645.35</v>
      </c>
      <c r="P915" s="147">
        <v>7236601.75</v>
      </c>
      <c r="Q915" s="147"/>
      <c r="R915" s="147"/>
      <c r="S915" s="147"/>
      <c r="T915" s="147">
        <v>6019043.5999999996</v>
      </c>
      <c r="U915" s="147">
        <v>49182393.969999999</v>
      </c>
      <c r="V915" s="147">
        <v>26187585.199999999</v>
      </c>
      <c r="W915" s="147">
        <v>22994808.77</v>
      </c>
      <c r="X915" s="147">
        <v>60060491</v>
      </c>
      <c r="Y915" s="147">
        <v>60060491</v>
      </c>
      <c r="Z915" s="147">
        <v>10699120</v>
      </c>
      <c r="AA915" s="147">
        <v>3665302.8</v>
      </c>
      <c r="AB915" s="148"/>
      <c r="AC915" s="149"/>
      <c r="AD915" s="149"/>
      <c r="AE915" s="149"/>
      <c r="AF915" s="149"/>
    </row>
    <row r="916" spans="1:32" ht="13.5" hidden="1" customHeight="1" outlineLevel="2" x14ac:dyDescent="0.15">
      <c r="A916" s="145">
        <v>843</v>
      </c>
      <c r="B916" s="146" t="s">
        <v>2027</v>
      </c>
      <c r="C916" s="146" t="s">
        <v>2028</v>
      </c>
      <c r="D916" s="146" t="s">
        <v>2029</v>
      </c>
      <c r="E916" s="146" t="s">
        <v>2040</v>
      </c>
      <c r="F916" s="146" t="s">
        <v>2041</v>
      </c>
      <c r="G916" s="147">
        <v>72713710.329999998</v>
      </c>
      <c r="H916" s="147">
        <v>32873126.25</v>
      </c>
      <c r="I916" s="147">
        <v>39840584.079999998</v>
      </c>
      <c r="J916" s="147"/>
      <c r="K916" s="147"/>
      <c r="L916" s="147"/>
      <c r="M916" s="147">
        <v>0</v>
      </c>
      <c r="N916" s="147">
        <v>39840584.079999998</v>
      </c>
      <c r="O916" s="147">
        <v>14037872.779999999</v>
      </c>
      <c r="P916" s="147">
        <v>6348779.3399999999</v>
      </c>
      <c r="Q916" s="147"/>
      <c r="R916" s="147"/>
      <c r="S916" s="147"/>
      <c r="T916" s="147">
        <v>7689093.4400000004</v>
      </c>
      <c r="U916" s="147">
        <v>24381645.530000001</v>
      </c>
      <c r="V916" s="147">
        <v>10966073.41</v>
      </c>
      <c r="W916" s="147">
        <v>13415572.119999999</v>
      </c>
      <c r="X916" s="147">
        <v>60945249.640000001</v>
      </c>
      <c r="Y916" s="147">
        <v>60945249.640000001</v>
      </c>
      <c r="Z916" s="147">
        <v>280000</v>
      </c>
      <c r="AA916" s="147">
        <v>1758417.02</v>
      </c>
      <c r="AB916" s="148"/>
      <c r="AC916" s="149"/>
      <c r="AD916" s="149"/>
      <c r="AE916" s="149"/>
      <c r="AF916" s="149"/>
    </row>
    <row r="917" spans="1:32" ht="13.5" hidden="1" customHeight="1" outlineLevel="2" x14ac:dyDescent="0.15">
      <c r="A917" s="145">
        <v>844</v>
      </c>
      <c r="B917" s="146" t="s">
        <v>2027</v>
      </c>
      <c r="C917" s="146" t="s">
        <v>2028</v>
      </c>
      <c r="D917" s="146" t="s">
        <v>2029</v>
      </c>
      <c r="E917" s="146" t="s">
        <v>2042</v>
      </c>
      <c r="F917" s="146" t="s">
        <v>2043</v>
      </c>
      <c r="G917" s="147">
        <v>71832151.280000001</v>
      </c>
      <c r="H917" s="147">
        <v>35051132.740000002</v>
      </c>
      <c r="I917" s="147">
        <v>36781018.539999999</v>
      </c>
      <c r="J917" s="147"/>
      <c r="K917" s="147"/>
      <c r="L917" s="147"/>
      <c r="M917" s="147">
        <v>0</v>
      </c>
      <c r="N917" s="147">
        <v>36781018.539999999</v>
      </c>
      <c r="O917" s="147">
        <v>13891875.050000001</v>
      </c>
      <c r="P917" s="147">
        <v>6777872.1299999999</v>
      </c>
      <c r="Q917" s="147"/>
      <c r="R917" s="147"/>
      <c r="S917" s="147"/>
      <c r="T917" s="147">
        <v>7114002.9199999999</v>
      </c>
      <c r="U917" s="147">
        <v>21164603.969999999</v>
      </c>
      <c r="V917" s="147">
        <v>10268398.130000001</v>
      </c>
      <c r="W917" s="147">
        <v>10896205.84</v>
      </c>
      <c r="X917" s="147">
        <v>54791227.299999997</v>
      </c>
      <c r="Y917" s="147">
        <v>54791227.299999997</v>
      </c>
      <c r="Z917" s="147">
        <v>1000000</v>
      </c>
      <c r="AA917" s="147">
        <v>1987988.13</v>
      </c>
      <c r="AB917" s="148"/>
      <c r="AC917" s="149"/>
      <c r="AD917" s="149"/>
      <c r="AE917" s="149"/>
      <c r="AF917" s="149"/>
    </row>
    <row r="918" spans="1:32" ht="13.5" hidden="1" customHeight="1" outlineLevel="2" x14ac:dyDescent="0.15">
      <c r="A918" s="145">
        <v>845</v>
      </c>
      <c r="B918" s="146" t="s">
        <v>2027</v>
      </c>
      <c r="C918" s="146" t="s">
        <v>2028</v>
      </c>
      <c r="D918" s="146" t="s">
        <v>2029</v>
      </c>
      <c r="E918" s="146" t="s">
        <v>2044</v>
      </c>
      <c r="F918" s="146" t="s">
        <v>2045</v>
      </c>
      <c r="G918" s="147">
        <v>55144108.509999998</v>
      </c>
      <c r="H918" s="147">
        <v>27712548.100000001</v>
      </c>
      <c r="I918" s="147">
        <v>27431560.41</v>
      </c>
      <c r="J918" s="147"/>
      <c r="K918" s="147"/>
      <c r="L918" s="147"/>
      <c r="M918" s="147">
        <v>0</v>
      </c>
      <c r="N918" s="147">
        <v>27431560.41</v>
      </c>
      <c r="O918" s="147">
        <v>10714445.310000001</v>
      </c>
      <c r="P918" s="147">
        <v>5383158.4199999999</v>
      </c>
      <c r="Q918" s="147"/>
      <c r="R918" s="147"/>
      <c r="S918" s="147"/>
      <c r="T918" s="147">
        <v>5331286.8899999997</v>
      </c>
      <c r="U918" s="147">
        <v>14988460.029999999</v>
      </c>
      <c r="V918" s="147">
        <v>7348759.4800000004</v>
      </c>
      <c r="W918" s="147">
        <v>7639700.5499999998</v>
      </c>
      <c r="X918" s="147">
        <v>40402547.850000001</v>
      </c>
      <c r="Y918" s="147">
        <v>38510803.630000003</v>
      </c>
      <c r="Z918" s="147">
        <v>3830000</v>
      </c>
      <c r="AA918" s="147">
        <v>2631153.96</v>
      </c>
      <c r="AB918" s="148"/>
      <c r="AC918" s="149"/>
      <c r="AD918" s="149"/>
      <c r="AE918" s="149"/>
      <c r="AF918" s="149"/>
    </row>
    <row r="919" spans="1:32" ht="13.5" hidden="1" customHeight="1" outlineLevel="2" x14ac:dyDescent="0.15">
      <c r="A919" s="145">
        <v>846</v>
      </c>
      <c r="B919" s="146" t="s">
        <v>2027</v>
      </c>
      <c r="C919" s="146" t="s">
        <v>2028</v>
      </c>
      <c r="D919" s="146" t="s">
        <v>2029</v>
      </c>
      <c r="E919" s="146" t="s">
        <v>2046</v>
      </c>
      <c r="F919" s="146" t="s">
        <v>2047</v>
      </c>
      <c r="G919" s="147">
        <v>24298579.129999999</v>
      </c>
      <c r="H919" s="147">
        <v>9954213.6400000006</v>
      </c>
      <c r="I919" s="147">
        <v>14344365.49</v>
      </c>
      <c r="J919" s="147"/>
      <c r="K919" s="147"/>
      <c r="L919" s="147"/>
      <c r="M919" s="147">
        <v>0</v>
      </c>
      <c r="N919" s="147">
        <v>14344365.49</v>
      </c>
      <c r="O919" s="147">
        <v>4594765.13</v>
      </c>
      <c r="P919" s="147">
        <v>1881755.46</v>
      </c>
      <c r="Q919" s="147"/>
      <c r="R919" s="147"/>
      <c r="S919" s="147"/>
      <c r="T919" s="147">
        <v>2713009.67</v>
      </c>
      <c r="U919" s="147">
        <v>10309239.1</v>
      </c>
      <c r="V919" s="147">
        <v>4206276.9000000004</v>
      </c>
      <c r="W919" s="147">
        <v>6102962.2000000002</v>
      </c>
      <c r="X919" s="147">
        <v>23160337.359999999</v>
      </c>
      <c r="Y919" s="147">
        <v>23160337.359999999</v>
      </c>
      <c r="Z919" s="147">
        <v>600000</v>
      </c>
      <c r="AA919" s="147">
        <v>1738903.45</v>
      </c>
      <c r="AB919" s="148"/>
      <c r="AC919" s="149"/>
      <c r="AD919" s="149"/>
      <c r="AE919" s="149"/>
      <c r="AF919" s="149"/>
    </row>
    <row r="920" spans="1:32" ht="13.5" hidden="1" customHeight="1" outlineLevel="2" x14ac:dyDescent="0.15">
      <c r="A920" s="145">
        <v>847</v>
      </c>
      <c r="B920" s="146" t="s">
        <v>2027</v>
      </c>
      <c r="C920" s="146" t="s">
        <v>2028</v>
      </c>
      <c r="D920" s="146" t="s">
        <v>2029</v>
      </c>
      <c r="E920" s="146" t="s">
        <v>2048</v>
      </c>
      <c r="F920" s="146" t="s">
        <v>2049</v>
      </c>
      <c r="G920" s="147">
        <v>61513542.020000003</v>
      </c>
      <c r="H920" s="147">
        <v>26293060.66</v>
      </c>
      <c r="I920" s="147">
        <v>35220481.359999999</v>
      </c>
      <c r="J920" s="147"/>
      <c r="K920" s="147"/>
      <c r="L920" s="147"/>
      <c r="M920" s="147">
        <v>0</v>
      </c>
      <c r="N920" s="147">
        <v>35220481.359999999</v>
      </c>
      <c r="O920" s="147">
        <v>11952019.890000001</v>
      </c>
      <c r="P920" s="147">
        <v>5108366.07</v>
      </c>
      <c r="Q920" s="147"/>
      <c r="R920" s="147"/>
      <c r="S920" s="147"/>
      <c r="T920" s="147">
        <v>6843653.8200000003</v>
      </c>
      <c r="U920" s="147">
        <v>17008686.899999999</v>
      </c>
      <c r="V920" s="147">
        <v>7123204.2699999996</v>
      </c>
      <c r="W920" s="147">
        <v>9885482.6300000008</v>
      </c>
      <c r="X920" s="147">
        <v>51949617.810000002</v>
      </c>
      <c r="Y920" s="147">
        <v>46029037.119999997</v>
      </c>
      <c r="Z920" s="147">
        <v>2930000</v>
      </c>
      <c r="AA920" s="147">
        <v>1416386.08</v>
      </c>
      <c r="AB920" s="148"/>
      <c r="AC920" s="149"/>
      <c r="AD920" s="149"/>
      <c r="AE920" s="149"/>
      <c r="AF920" s="149"/>
    </row>
    <row r="921" spans="1:32" ht="13.5" hidden="1" customHeight="1" outlineLevel="2" x14ac:dyDescent="0.15">
      <c r="A921" s="145">
        <v>848</v>
      </c>
      <c r="B921" s="146" t="s">
        <v>2027</v>
      </c>
      <c r="C921" s="146" t="s">
        <v>2028</v>
      </c>
      <c r="D921" s="146" t="s">
        <v>2029</v>
      </c>
      <c r="E921" s="146" t="s">
        <v>2050</v>
      </c>
      <c r="F921" s="146" t="s">
        <v>2051</v>
      </c>
      <c r="G921" s="147">
        <v>64299291.810000002</v>
      </c>
      <c r="H921" s="147">
        <v>29065095.399999999</v>
      </c>
      <c r="I921" s="147">
        <v>35234196.409999996</v>
      </c>
      <c r="J921" s="147"/>
      <c r="K921" s="147"/>
      <c r="L921" s="147"/>
      <c r="M921" s="147">
        <v>0</v>
      </c>
      <c r="N921" s="147">
        <v>35234196.409999996</v>
      </c>
      <c r="O921" s="147">
        <v>12479426.57</v>
      </c>
      <c r="P921" s="147">
        <v>5642869.9100000001</v>
      </c>
      <c r="Q921" s="147"/>
      <c r="R921" s="147"/>
      <c r="S921" s="147"/>
      <c r="T921" s="147">
        <v>6836556.6600000001</v>
      </c>
      <c r="U921" s="147">
        <v>14757740.49</v>
      </c>
      <c r="V921" s="147">
        <v>6390868.6900000004</v>
      </c>
      <c r="W921" s="147">
        <v>8366871.7999999998</v>
      </c>
      <c r="X921" s="147">
        <v>50437624.869999997</v>
      </c>
      <c r="Y921" s="147">
        <v>50437624.869999997</v>
      </c>
      <c r="Z921" s="147">
        <v>3030000</v>
      </c>
      <c r="AA921" s="147">
        <v>1849867.48</v>
      </c>
      <c r="AB921" s="148"/>
      <c r="AC921" s="149"/>
      <c r="AD921" s="149"/>
      <c r="AE921" s="149"/>
      <c r="AF921" s="149"/>
    </row>
    <row r="922" spans="1:32" ht="13.5" hidden="1" customHeight="1" outlineLevel="2" x14ac:dyDescent="0.15">
      <c r="A922" s="145">
        <v>849</v>
      </c>
      <c r="B922" s="146" t="s">
        <v>2027</v>
      </c>
      <c r="C922" s="146" t="s">
        <v>2028</v>
      </c>
      <c r="D922" s="146" t="s">
        <v>2029</v>
      </c>
      <c r="E922" s="146" t="s">
        <v>2052</v>
      </c>
      <c r="F922" s="146" t="s">
        <v>2053</v>
      </c>
      <c r="G922" s="147">
        <v>29103748.809999999</v>
      </c>
      <c r="H922" s="147">
        <v>14551615.859999999</v>
      </c>
      <c r="I922" s="147">
        <v>14552132.949999999</v>
      </c>
      <c r="J922" s="147"/>
      <c r="K922" s="147"/>
      <c r="L922" s="147"/>
      <c r="M922" s="147">
        <v>0</v>
      </c>
      <c r="N922" s="147">
        <v>14552132.949999999</v>
      </c>
      <c r="O922" s="147">
        <v>5551743.9800000004</v>
      </c>
      <c r="P922" s="147">
        <v>2776052.86</v>
      </c>
      <c r="Q922" s="147"/>
      <c r="R922" s="147"/>
      <c r="S922" s="147"/>
      <c r="T922" s="147">
        <v>2775691.12</v>
      </c>
      <c r="U922" s="147">
        <v>22315855.030000001</v>
      </c>
      <c r="V922" s="147">
        <v>10999401.279999999</v>
      </c>
      <c r="W922" s="147">
        <v>11316453.75</v>
      </c>
      <c r="X922" s="147">
        <v>28644277.82</v>
      </c>
      <c r="Y922" s="147">
        <v>28644277.82</v>
      </c>
      <c r="Z922" s="147">
        <v>3000000</v>
      </c>
      <c r="AA922" s="147">
        <v>3359876.18</v>
      </c>
      <c r="AB922" s="148"/>
      <c r="AC922" s="149"/>
      <c r="AD922" s="149"/>
      <c r="AE922" s="149"/>
      <c r="AF922" s="149"/>
    </row>
    <row r="923" spans="1:32" ht="13.5" hidden="1" customHeight="1" outlineLevel="2" x14ac:dyDescent="0.15">
      <c r="A923" s="145">
        <v>850</v>
      </c>
      <c r="B923" s="146" t="s">
        <v>2027</v>
      </c>
      <c r="C923" s="146" t="s">
        <v>2028</v>
      </c>
      <c r="D923" s="146" t="s">
        <v>2029</v>
      </c>
      <c r="E923" s="146" t="s">
        <v>2054</v>
      </c>
      <c r="F923" s="146" t="s">
        <v>2055</v>
      </c>
      <c r="G923" s="147">
        <v>40152752.740000002</v>
      </c>
      <c r="H923" s="147">
        <v>17010819.190000001</v>
      </c>
      <c r="I923" s="147">
        <v>23141933.550000001</v>
      </c>
      <c r="J923" s="147"/>
      <c r="K923" s="147"/>
      <c r="L923" s="147"/>
      <c r="M923" s="147">
        <v>0</v>
      </c>
      <c r="N923" s="147">
        <v>23141933.550000001</v>
      </c>
      <c r="O923" s="147">
        <v>7710946.54</v>
      </c>
      <c r="P923" s="147">
        <v>3266912.66</v>
      </c>
      <c r="Q923" s="147"/>
      <c r="R923" s="147"/>
      <c r="S923" s="147"/>
      <c r="T923" s="147">
        <v>4444033.88</v>
      </c>
      <c r="U923" s="147">
        <v>10924909.82</v>
      </c>
      <c r="V923" s="147">
        <v>4584617.1500000004</v>
      </c>
      <c r="W923" s="147">
        <v>6340292.6699999999</v>
      </c>
      <c r="X923" s="147">
        <v>33926260.100000001</v>
      </c>
      <c r="Y923" s="147">
        <v>33926260.100000001</v>
      </c>
      <c r="Z923" s="147">
        <v>550000</v>
      </c>
      <c r="AA923" s="147">
        <v>1306080.3999999999</v>
      </c>
      <c r="AB923" s="148"/>
      <c r="AC923" s="149"/>
      <c r="AD923" s="149"/>
      <c r="AE923" s="149"/>
      <c r="AF923" s="149"/>
    </row>
    <row r="924" spans="1:32" ht="13.5" hidden="1" customHeight="1" outlineLevel="2" x14ac:dyDescent="0.15">
      <c r="A924" s="145">
        <v>851</v>
      </c>
      <c r="B924" s="146" t="s">
        <v>2027</v>
      </c>
      <c r="C924" s="146" t="s">
        <v>2028</v>
      </c>
      <c r="D924" s="146" t="s">
        <v>2029</v>
      </c>
      <c r="E924" s="146" t="s">
        <v>2056</v>
      </c>
      <c r="F924" s="146" t="s">
        <v>2057</v>
      </c>
      <c r="G924" s="147">
        <v>43035371.329999998</v>
      </c>
      <c r="H924" s="147">
        <v>16613844.98</v>
      </c>
      <c r="I924" s="147">
        <v>26421526.350000001</v>
      </c>
      <c r="J924" s="147"/>
      <c r="K924" s="147"/>
      <c r="L924" s="147"/>
      <c r="M924" s="147">
        <v>0</v>
      </c>
      <c r="N924" s="147">
        <v>26421526.350000001</v>
      </c>
      <c r="O924" s="147">
        <v>8361729.75</v>
      </c>
      <c r="P924" s="147">
        <v>3228543.36</v>
      </c>
      <c r="Q924" s="147"/>
      <c r="R924" s="147"/>
      <c r="S924" s="147"/>
      <c r="T924" s="147">
        <v>5133186.3899999997</v>
      </c>
      <c r="U924" s="147">
        <v>10820133.26</v>
      </c>
      <c r="V924" s="147">
        <v>4072747.66</v>
      </c>
      <c r="W924" s="147">
        <v>6747385.5999999996</v>
      </c>
      <c r="X924" s="147">
        <v>38302098.340000004</v>
      </c>
      <c r="Y924" s="147">
        <v>34624939.219999999</v>
      </c>
      <c r="Z924" s="147">
        <v>1100000</v>
      </c>
      <c r="AA924" s="147">
        <v>814455.38</v>
      </c>
      <c r="AB924" s="148"/>
      <c r="AC924" s="149"/>
      <c r="AD924" s="149"/>
      <c r="AE924" s="149"/>
      <c r="AF924" s="149"/>
    </row>
    <row r="925" spans="1:32" ht="13.5" hidden="1" customHeight="1" outlineLevel="2" x14ac:dyDescent="0.15">
      <c r="A925" s="145">
        <v>852</v>
      </c>
      <c r="B925" s="146" t="s">
        <v>2027</v>
      </c>
      <c r="C925" s="146" t="s">
        <v>2028</v>
      </c>
      <c r="D925" s="146" t="s">
        <v>2029</v>
      </c>
      <c r="E925" s="146" t="s">
        <v>2058</v>
      </c>
      <c r="F925" s="146" t="s">
        <v>2059</v>
      </c>
      <c r="G925" s="147">
        <v>33879102.5</v>
      </c>
      <c r="H925" s="147">
        <v>19241819.449999999</v>
      </c>
      <c r="I925" s="147">
        <v>14637283.050000001</v>
      </c>
      <c r="J925" s="147"/>
      <c r="K925" s="147"/>
      <c r="L925" s="147"/>
      <c r="M925" s="147">
        <v>0</v>
      </c>
      <c r="N925" s="147">
        <v>14637283.050000001</v>
      </c>
      <c r="O925" s="147">
        <v>6510375.1399999997</v>
      </c>
      <c r="P925" s="147">
        <v>3697695.73</v>
      </c>
      <c r="Q925" s="147"/>
      <c r="R925" s="147"/>
      <c r="S925" s="147"/>
      <c r="T925" s="147">
        <v>2812679.41</v>
      </c>
      <c r="U925" s="147">
        <v>10312363.800000001</v>
      </c>
      <c r="V925" s="147">
        <v>5813950.8200000003</v>
      </c>
      <c r="W925" s="147">
        <v>4498412.9800000004</v>
      </c>
      <c r="X925" s="147">
        <v>21948375.440000001</v>
      </c>
      <c r="Y925" s="147">
        <v>21948375.440000001</v>
      </c>
      <c r="Z925" s="147">
        <v>7280000</v>
      </c>
      <c r="AA925" s="147">
        <v>3492969.76</v>
      </c>
      <c r="AB925" s="148"/>
      <c r="AC925" s="149"/>
      <c r="AD925" s="149"/>
      <c r="AE925" s="149"/>
      <c r="AF925" s="149"/>
    </row>
    <row r="926" spans="1:32" ht="13.5" hidden="1" customHeight="1" outlineLevel="2" x14ac:dyDescent="0.15">
      <c r="A926" s="145">
        <v>853</v>
      </c>
      <c r="B926" s="146" t="s">
        <v>2027</v>
      </c>
      <c r="C926" s="146" t="s">
        <v>2028</v>
      </c>
      <c r="D926" s="146" t="s">
        <v>2029</v>
      </c>
      <c r="E926" s="146" t="s">
        <v>2060</v>
      </c>
      <c r="F926" s="146" t="s">
        <v>2061</v>
      </c>
      <c r="G926" s="147">
        <v>45812251.200000003</v>
      </c>
      <c r="H926" s="147">
        <v>25812220.510000002</v>
      </c>
      <c r="I926" s="147">
        <v>20000030.690000001</v>
      </c>
      <c r="J926" s="147"/>
      <c r="K926" s="147"/>
      <c r="L926" s="147"/>
      <c r="M926" s="147">
        <v>0</v>
      </c>
      <c r="N926" s="147">
        <v>20000030.690000001</v>
      </c>
      <c r="O926" s="147">
        <v>8887689.5399999991</v>
      </c>
      <c r="P926" s="147">
        <v>5008341.29</v>
      </c>
      <c r="Q926" s="147"/>
      <c r="R926" s="147"/>
      <c r="S926" s="147"/>
      <c r="T926" s="147">
        <v>3879348.25</v>
      </c>
      <c r="U926" s="147">
        <v>10524384.859999999</v>
      </c>
      <c r="V926" s="147">
        <v>5870583.2000000002</v>
      </c>
      <c r="W926" s="147">
        <v>4653801.66</v>
      </c>
      <c r="X926" s="147">
        <v>28533180.600000001</v>
      </c>
      <c r="Y926" s="147">
        <v>28533180.600000001</v>
      </c>
      <c r="Z926" s="147">
        <v>2000000</v>
      </c>
      <c r="AA926" s="147">
        <v>3859142.18</v>
      </c>
      <c r="AB926" s="148"/>
      <c r="AC926" s="149"/>
      <c r="AD926" s="149"/>
      <c r="AE926" s="149"/>
      <c r="AF926" s="149"/>
    </row>
    <row r="927" spans="1:32" ht="13.5" hidden="1" customHeight="1" outlineLevel="2" x14ac:dyDescent="0.15">
      <c r="A927" s="145">
        <v>854</v>
      </c>
      <c r="B927" s="146" t="s">
        <v>2027</v>
      </c>
      <c r="C927" s="146" t="s">
        <v>2028</v>
      </c>
      <c r="D927" s="146" t="s">
        <v>2029</v>
      </c>
      <c r="E927" s="146" t="s">
        <v>2062</v>
      </c>
      <c r="F927" s="146" t="s">
        <v>2063</v>
      </c>
      <c r="G927" s="147">
        <v>32674973.48</v>
      </c>
      <c r="H927" s="147">
        <v>14370797.09</v>
      </c>
      <c r="I927" s="147">
        <v>18304176.390000001</v>
      </c>
      <c r="J927" s="147"/>
      <c r="K927" s="147"/>
      <c r="L927" s="147"/>
      <c r="M927" s="147">
        <v>0</v>
      </c>
      <c r="N927" s="147">
        <v>18304176.390000001</v>
      </c>
      <c r="O927" s="147">
        <v>6238844.2199999997</v>
      </c>
      <c r="P927" s="147">
        <v>2744722.14</v>
      </c>
      <c r="Q927" s="147"/>
      <c r="R927" s="147"/>
      <c r="S927" s="147"/>
      <c r="T927" s="147">
        <v>3494122.08</v>
      </c>
      <c r="U927" s="147">
        <v>14184338.83</v>
      </c>
      <c r="V927" s="147">
        <v>6164566.7699999996</v>
      </c>
      <c r="W927" s="147">
        <v>8019772.0599999996</v>
      </c>
      <c r="X927" s="147">
        <v>29818070.530000001</v>
      </c>
      <c r="Y927" s="147">
        <v>29818070.530000001</v>
      </c>
      <c r="Z927" s="147">
        <v>7650000</v>
      </c>
      <c r="AA927" s="147">
        <v>917344.12</v>
      </c>
      <c r="AB927" s="148"/>
      <c r="AC927" s="149"/>
      <c r="AD927" s="149"/>
      <c r="AE927" s="149"/>
      <c r="AF927" s="149"/>
    </row>
    <row r="928" spans="1:32" ht="13.5" hidden="1" customHeight="1" outlineLevel="1" x14ac:dyDescent="0.15">
      <c r="A928" s="151"/>
      <c r="B928" s="152"/>
      <c r="C928" s="153"/>
      <c r="D928" s="154" t="s">
        <v>2064</v>
      </c>
      <c r="E928" s="152"/>
      <c r="F928" s="152"/>
      <c r="G928" s="155">
        <v>1147301352.6399999</v>
      </c>
      <c r="H928" s="155">
        <v>609436915.86000013</v>
      </c>
      <c r="I928" s="155">
        <v>537864436.78000009</v>
      </c>
      <c r="J928" s="155"/>
      <c r="K928" s="155"/>
      <c r="L928" s="155"/>
      <c r="M928" s="155">
        <v>0</v>
      </c>
      <c r="N928" s="155">
        <v>537864436.78000009</v>
      </c>
      <c r="O928" s="155">
        <v>221529540.91999996</v>
      </c>
      <c r="P928" s="155">
        <v>117708656.95999999</v>
      </c>
      <c r="Q928" s="155"/>
      <c r="R928" s="155"/>
      <c r="S928" s="155"/>
      <c r="T928" s="155">
        <v>103820883.95999998</v>
      </c>
      <c r="U928" s="155">
        <v>1083164346.6800001</v>
      </c>
      <c r="V928" s="155">
        <v>578214248.17999995</v>
      </c>
      <c r="W928" s="155">
        <v>504950098.50000006</v>
      </c>
      <c r="X928" s="155">
        <v>1146635419.24</v>
      </c>
      <c r="Y928" s="155">
        <v>1124578028.51</v>
      </c>
      <c r="Z928" s="155">
        <v>73349120</v>
      </c>
      <c r="AA928" s="155">
        <v>49336498.559999987</v>
      </c>
      <c r="AB928" s="148"/>
      <c r="AC928" s="149"/>
      <c r="AD928" s="149"/>
      <c r="AE928" s="149"/>
      <c r="AF928" s="149"/>
    </row>
    <row r="929" spans="1:32" ht="13.5" hidden="1" customHeight="1" outlineLevel="2" x14ac:dyDescent="0.15">
      <c r="A929" s="156">
        <v>855</v>
      </c>
      <c r="B929" s="157" t="s">
        <v>2027</v>
      </c>
      <c r="C929" s="146" t="s">
        <v>2065</v>
      </c>
      <c r="D929" s="157" t="s">
        <v>2066</v>
      </c>
      <c r="E929" s="157" t="s">
        <v>2067</v>
      </c>
      <c r="F929" s="157" t="s">
        <v>2068</v>
      </c>
      <c r="G929" s="147">
        <v>96235918.150000006</v>
      </c>
      <c r="H929" s="147">
        <v>61613459.609999999</v>
      </c>
      <c r="I929" s="147">
        <v>34622458.539999999</v>
      </c>
      <c r="J929" s="147"/>
      <c r="K929" s="147"/>
      <c r="L929" s="147"/>
      <c r="M929" s="147">
        <v>0</v>
      </c>
      <c r="N929" s="147">
        <v>34622458.539999999</v>
      </c>
      <c r="O929" s="147">
        <v>18288786.93</v>
      </c>
      <c r="P929" s="147">
        <v>11706706.84</v>
      </c>
      <c r="Q929" s="147"/>
      <c r="R929" s="147"/>
      <c r="S929" s="147"/>
      <c r="T929" s="147">
        <v>6582080.0899999999</v>
      </c>
      <c r="U929" s="147">
        <v>127021885.81999999</v>
      </c>
      <c r="V929" s="147">
        <v>76190776.549999997</v>
      </c>
      <c r="W929" s="147">
        <v>50831109.270000003</v>
      </c>
      <c r="X929" s="147">
        <v>92035647.900000006</v>
      </c>
      <c r="Y929" s="147">
        <v>92035647.900000006</v>
      </c>
      <c r="Z929" s="147">
        <v>23816567</v>
      </c>
      <c r="AA929" s="147">
        <v>3254259.91</v>
      </c>
      <c r="AB929" s="148"/>
      <c r="AC929" s="149"/>
      <c r="AD929" s="149"/>
      <c r="AE929" s="149"/>
      <c r="AF929" s="149"/>
    </row>
    <row r="930" spans="1:32" ht="13.5" hidden="1" customHeight="1" outlineLevel="2" x14ac:dyDescent="0.15">
      <c r="A930" s="145">
        <v>856</v>
      </c>
      <c r="B930" s="146" t="s">
        <v>2027</v>
      </c>
      <c r="C930" s="146" t="s">
        <v>2065</v>
      </c>
      <c r="D930" s="146" t="s">
        <v>2066</v>
      </c>
      <c r="E930" s="146" t="s">
        <v>2069</v>
      </c>
      <c r="F930" s="146" t="s">
        <v>2070</v>
      </c>
      <c r="G930" s="147">
        <v>36974363.990000002</v>
      </c>
      <c r="H930" s="147">
        <v>20896583.030000001</v>
      </c>
      <c r="I930" s="147">
        <v>16077780.960000001</v>
      </c>
      <c r="J930" s="147"/>
      <c r="K930" s="147"/>
      <c r="L930" s="147"/>
      <c r="M930" s="147">
        <v>0</v>
      </c>
      <c r="N930" s="147">
        <v>16077780.960000001</v>
      </c>
      <c r="O930" s="147">
        <v>6939540.79</v>
      </c>
      <c r="P930" s="147">
        <v>3921861.1</v>
      </c>
      <c r="Q930" s="147"/>
      <c r="R930" s="147"/>
      <c r="S930" s="147"/>
      <c r="T930" s="147">
        <v>3017679.69</v>
      </c>
      <c r="U930" s="147">
        <v>15183677.84</v>
      </c>
      <c r="V930" s="147">
        <v>8530714.8699999992</v>
      </c>
      <c r="W930" s="147">
        <v>6652962.9699999997</v>
      </c>
      <c r="X930" s="147">
        <v>25748423.620000001</v>
      </c>
      <c r="Y930" s="147">
        <v>25748423.620000001</v>
      </c>
      <c r="Z930" s="147">
        <v>1871676</v>
      </c>
      <c r="AA930" s="147">
        <v>470106.16</v>
      </c>
      <c r="AB930" s="148"/>
      <c r="AC930" s="149"/>
      <c r="AD930" s="149"/>
      <c r="AE930" s="149"/>
      <c r="AF930" s="149"/>
    </row>
    <row r="931" spans="1:32" ht="13.5" hidden="1" customHeight="1" outlineLevel="2" x14ac:dyDescent="0.15">
      <c r="A931" s="145">
        <v>857</v>
      </c>
      <c r="B931" s="146" t="s">
        <v>2027</v>
      </c>
      <c r="C931" s="146" t="s">
        <v>2065</v>
      </c>
      <c r="D931" s="146" t="s">
        <v>2066</v>
      </c>
      <c r="E931" s="146" t="s">
        <v>2071</v>
      </c>
      <c r="F931" s="146" t="s">
        <v>2072</v>
      </c>
      <c r="G931" s="147">
        <v>44382080.18</v>
      </c>
      <c r="H931" s="147">
        <v>21819159.879999999</v>
      </c>
      <c r="I931" s="147">
        <v>22562920.300000001</v>
      </c>
      <c r="J931" s="147"/>
      <c r="K931" s="147"/>
      <c r="L931" s="147"/>
      <c r="M931" s="147">
        <v>0</v>
      </c>
      <c r="N931" s="147">
        <v>22562920.300000001</v>
      </c>
      <c r="O931" s="147">
        <v>8360395.3799999999</v>
      </c>
      <c r="P931" s="147">
        <v>4108713.53</v>
      </c>
      <c r="Q931" s="147"/>
      <c r="R931" s="147"/>
      <c r="S931" s="147"/>
      <c r="T931" s="147">
        <v>4251681.8499999996</v>
      </c>
      <c r="U931" s="147">
        <v>17268133.23</v>
      </c>
      <c r="V931" s="147">
        <v>8454666.5899999999</v>
      </c>
      <c r="W931" s="147">
        <v>8813466.6400000006</v>
      </c>
      <c r="X931" s="147">
        <v>35628068.789999999</v>
      </c>
      <c r="Y931" s="147">
        <v>35628068.789999999</v>
      </c>
      <c r="Z931" s="147">
        <v>2369218</v>
      </c>
      <c r="AA931" s="147">
        <v>540110.22</v>
      </c>
      <c r="AB931" s="148"/>
      <c r="AC931" s="149"/>
      <c r="AD931" s="149"/>
      <c r="AE931" s="149"/>
      <c r="AF931" s="149"/>
    </row>
    <row r="932" spans="1:32" ht="13.5" hidden="1" customHeight="1" outlineLevel="2" x14ac:dyDescent="0.15">
      <c r="A932" s="145">
        <v>858</v>
      </c>
      <c r="B932" s="146" t="s">
        <v>2027</v>
      </c>
      <c r="C932" s="146" t="s">
        <v>2065</v>
      </c>
      <c r="D932" s="146" t="s">
        <v>2066</v>
      </c>
      <c r="E932" s="146" t="s">
        <v>2073</v>
      </c>
      <c r="F932" s="146" t="s">
        <v>2074</v>
      </c>
      <c r="G932" s="147">
        <v>40290204.149999999</v>
      </c>
      <c r="H932" s="147">
        <v>18602652.309999999</v>
      </c>
      <c r="I932" s="147">
        <v>21687551.84</v>
      </c>
      <c r="J932" s="147"/>
      <c r="K932" s="147"/>
      <c r="L932" s="147"/>
      <c r="M932" s="147">
        <v>0</v>
      </c>
      <c r="N932" s="147">
        <v>21687551.84</v>
      </c>
      <c r="O932" s="147">
        <v>7591900.4400000004</v>
      </c>
      <c r="P932" s="147">
        <v>3505827.91</v>
      </c>
      <c r="Q932" s="147"/>
      <c r="R932" s="147"/>
      <c r="S932" s="147"/>
      <c r="T932" s="147">
        <v>4086072.53</v>
      </c>
      <c r="U932" s="147">
        <v>15876490.210000001</v>
      </c>
      <c r="V932" s="147">
        <v>7302827.7800000003</v>
      </c>
      <c r="W932" s="147">
        <v>8573662.4299999997</v>
      </c>
      <c r="X932" s="147">
        <v>34347286.799999997</v>
      </c>
      <c r="Y932" s="147">
        <v>34347286.799999997</v>
      </c>
      <c r="Z932" s="147">
        <v>1657608</v>
      </c>
      <c r="AA932" s="147">
        <v>307040.68</v>
      </c>
      <c r="AB932" s="148"/>
      <c r="AC932" s="149"/>
      <c r="AD932" s="149"/>
      <c r="AE932" s="149"/>
      <c r="AF932" s="149"/>
    </row>
    <row r="933" spans="1:32" ht="13.5" hidden="1" customHeight="1" outlineLevel="2" x14ac:dyDescent="0.15">
      <c r="A933" s="145">
        <v>859</v>
      </c>
      <c r="B933" s="146" t="s">
        <v>2027</v>
      </c>
      <c r="C933" s="146" t="s">
        <v>2065</v>
      </c>
      <c r="D933" s="146" t="s">
        <v>2066</v>
      </c>
      <c r="E933" s="146" t="s">
        <v>2075</v>
      </c>
      <c r="F933" s="146" t="s">
        <v>2076</v>
      </c>
      <c r="G933" s="147">
        <v>68709905.420000002</v>
      </c>
      <c r="H933" s="147">
        <v>32385689.010000002</v>
      </c>
      <c r="I933" s="147">
        <v>36324216.409999996</v>
      </c>
      <c r="J933" s="147"/>
      <c r="K933" s="147"/>
      <c r="L933" s="147"/>
      <c r="M933" s="147">
        <v>0</v>
      </c>
      <c r="N933" s="147">
        <v>36324216.409999996</v>
      </c>
      <c r="O933" s="147">
        <v>13028890.83</v>
      </c>
      <c r="P933" s="147">
        <v>6143016.3700000001</v>
      </c>
      <c r="Q933" s="147"/>
      <c r="R933" s="147"/>
      <c r="S933" s="147"/>
      <c r="T933" s="147">
        <v>6885874.46</v>
      </c>
      <c r="U933" s="147">
        <v>29893662.920000002</v>
      </c>
      <c r="V933" s="147">
        <v>13841425.619999999</v>
      </c>
      <c r="W933" s="147">
        <v>16052237.300000001</v>
      </c>
      <c r="X933" s="147">
        <v>59262328.170000002</v>
      </c>
      <c r="Y933" s="147">
        <v>59262328.170000002</v>
      </c>
      <c r="Z933" s="147">
        <v>2765884</v>
      </c>
      <c r="AA933" s="147">
        <v>1154045.18</v>
      </c>
      <c r="AB933" s="148"/>
      <c r="AC933" s="149"/>
      <c r="AD933" s="149"/>
      <c r="AE933" s="149"/>
      <c r="AF933" s="149"/>
    </row>
    <row r="934" spans="1:32" ht="13.5" hidden="1" customHeight="1" outlineLevel="2" x14ac:dyDescent="0.15">
      <c r="A934" s="145">
        <v>860</v>
      </c>
      <c r="B934" s="146" t="s">
        <v>2027</v>
      </c>
      <c r="C934" s="146" t="s">
        <v>2065</v>
      </c>
      <c r="D934" s="146" t="s">
        <v>2066</v>
      </c>
      <c r="E934" s="146" t="s">
        <v>2077</v>
      </c>
      <c r="F934" s="146" t="s">
        <v>2078</v>
      </c>
      <c r="G934" s="147">
        <v>34386171.399999999</v>
      </c>
      <c r="H934" s="147">
        <v>18271102.440000001</v>
      </c>
      <c r="I934" s="147">
        <v>16115068.960000001</v>
      </c>
      <c r="J934" s="147"/>
      <c r="K934" s="147"/>
      <c r="L934" s="147"/>
      <c r="M934" s="147">
        <v>0</v>
      </c>
      <c r="N934" s="147">
        <v>16115068.960000001</v>
      </c>
      <c r="O934" s="147">
        <v>6478631.3300000001</v>
      </c>
      <c r="P934" s="147">
        <v>3443515.85</v>
      </c>
      <c r="Q934" s="147"/>
      <c r="R934" s="147"/>
      <c r="S934" s="147"/>
      <c r="T934" s="147">
        <v>3035115.48</v>
      </c>
      <c r="U934" s="147">
        <v>15881432.42</v>
      </c>
      <c r="V934" s="147">
        <v>8386044.71</v>
      </c>
      <c r="W934" s="147">
        <v>7495387.71</v>
      </c>
      <c r="X934" s="147">
        <v>26645572.149999999</v>
      </c>
      <c r="Y934" s="147">
        <v>26645572.149999999</v>
      </c>
      <c r="Z934" s="147">
        <v>1425934</v>
      </c>
      <c r="AA934" s="147">
        <v>424388.67</v>
      </c>
      <c r="AB934" s="148"/>
      <c r="AC934" s="149"/>
      <c r="AD934" s="149"/>
      <c r="AE934" s="149"/>
      <c r="AF934" s="149"/>
    </row>
    <row r="935" spans="1:32" ht="13.5" hidden="1" customHeight="1" outlineLevel="2" x14ac:dyDescent="0.15">
      <c r="A935" s="145">
        <v>861</v>
      </c>
      <c r="B935" s="146" t="s">
        <v>2027</v>
      </c>
      <c r="C935" s="146" t="s">
        <v>2065</v>
      </c>
      <c r="D935" s="146" t="s">
        <v>2066</v>
      </c>
      <c r="E935" s="146" t="s">
        <v>2079</v>
      </c>
      <c r="F935" s="146" t="s">
        <v>2080</v>
      </c>
      <c r="G935" s="147">
        <v>21454135.190000001</v>
      </c>
      <c r="H935" s="147">
        <v>8370820.29</v>
      </c>
      <c r="I935" s="147">
        <v>13083314.9</v>
      </c>
      <c r="J935" s="147"/>
      <c r="K935" s="147"/>
      <c r="L935" s="147"/>
      <c r="M935" s="147">
        <v>0</v>
      </c>
      <c r="N935" s="147">
        <v>13083314.9</v>
      </c>
      <c r="O935" s="147">
        <v>4089271.34</v>
      </c>
      <c r="P935" s="147">
        <v>1596046.61</v>
      </c>
      <c r="Q935" s="147"/>
      <c r="R935" s="147"/>
      <c r="S935" s="147"/>
      <c r="T935" s="147">
        <v>2493224.73</v>
      </c>
      <c r="U935" s="147">
        <v>13754550.24</v>
      </c>
      <c r="V935" s="147">
        <v>5350279.0999999996</v>
      </c>
      <c r="W935" s="147">
        <v>8404271.1400000006</v>
      </c>
      <c r="X935" s="147">
        <v>23980810.77</v>
      </c>
      <c r="Y935" s="147">
        <v>23815352.66</v>
      </c>
      <c r="Z935" s="147">
        <v>3953113</v>
      </c>
      <c r="AA935" s="147">
        <v>143874.85</v>
      </c>
      <c r="AB935" s="148"/>
      <c r="AC935" s="149"/>
      <c r="AD935" s="149"/>
      <c r="AE935" s="149"/>
      <c r="AF935" s="149"/>
    </row>
    <row r="936" spans="1:32" ht="13.5" hidden="1" customHeight="1" outlineLevel="1" x14ac:dyDescent="0.15">
      <c r="A936" s="151"/>
      <c r="B936" s="152"/>
      <c r="C936" s="153"/>
      <c r="D936" s="154" t="s">
        <v>2081</v>
      </c>
      <c r="E936" s="152"/>
      <c r="F936" s="152"/>
      <c r="G936" s="155">
        <v>342432778.48000002</v>
      </c>
      <c r="H936" s="155">
        <v>181959466.56999999</v>
      </c>
      <c r="I936" s="155">
        <v>160473311.91</v>
      </c>
      <c r="J936" s="155"/>
      <c r="K936" s="155"/>
      <c r="L936" s="155"/>
      <c r="M936" s="155">
        <v>0</v>
      </c>
      <c r="N936" s="155">
        <v>160473311.91</v>
      </c>
      <c r="O936" s="155">
        <v>64777417.039999992</v>
      </c>
      <c r="P936" s="155">
        <v>34425688.210000001</v>
      </c>
      <c r="Q936" s="155"/>
      <c r="R936" s="155"/>
      <c r="S936" s="155"/>
      <c r="T936" s="155">
        <v>30351728.830000002</v>
      </c>
      <c r="U936" s="155">
        <v>234879832.67999998</v>
      </c>
      <c r="V936" s="155">
        <v>128056735.22</v>
      </c>
      <c r="W936" s="155">
        <v>106823097.45999999</v>
      </c>
      <c r="X936" s="155">
        <v>297648138.19999999</v>
      </c>
      <c r="Y936" s="155">
        <v>297482680.09000003</v>
      </c>
      <c r="Z936" s="155">
        <v>37860000</v>
      </c>
      <c r="AA936" s="155">
        <v>6293825.669999999</v>
      </c>
      <c r="AB936" s="148"/>
      <c r="AC936" s="149"/>
      <c r="AD936" s="149"/>
      <c r="AE936" s="149"/>
      <c r="AF936" s="149"/>
    </row>
    <row r="937" spans="1:32" ht="13.5" hidden="1" customHeight="1" outlineLevel="2" x14ac:dyDescent="0.15">
      <c r="A937" s="156">
        <v>862</v>
      </c>
      <c r="B937" s="157" t="s">
        <v>2027</v>
      </c>
      <c r="C937" s="146" t="s">
        <v>2082</v>
      </c>
      <c r="D937" s="157" t="s">
        <v>2083</v>
      </c>
      <c r="E937" s="157" t="s">
        <v>2084</v>
      </c>
      <c r="F937" s="157" t="s">
        <v>2085</v>
      </c>
      <c r="G937" s="147">
        <v>114647640.06999999</v>
      </c>
      <c r="H937" s="147">
        <v>68462267.700000003</v>
      </c>
      <c r="I937" s="147">
        <v>46185372.369999997</v>
      </c>
      <c r="J937" s="147"/>
      <c r="K937" s="147"/>
      <c r="L937" s="147"/>
      <c r="M937" s="147">
        <v>0</v>
      </c>
      <c r="N937" s="147">
        <v>46185372.369999997</v>
      </c>
      <c r="O937" s="147">
        <v>21628615.350000001</v>
      </c>
      <c r="P937" s="147">
        <v>12927870.67</v>
      </c>
      <c r="Q937" s="147"/>
      <c r="R937" s="147"/>
      <c r="S937" s="147"/>
      <c r="T937" s="147">
        <v>8700744.6799999997</v>
      </c>
      <c r="U937" s="147">
        <v>384204500.81999999</v>
      </c>
      <c r="V937" s="147">
        <v>210435384.63</v>
      </c>
      <c r="W937" s="147">
        <v>173769116.19</v>
      </c>
      <c r="X937" s="147">
        <v>228655233.24000001</v>
      </c>
      <c r="Y937" s="147">
        <v>228655233.24000001</v>
      </c>
      <c r="Z937" s="147">
        <v>0</v>
      </c>
      <c r="AA937" s="147">
        <v>4934644.5</v>
      </c>
      <c r="AB937" s="148"/>
      <c r="AC937" s="149"/>
      <c r="AD937" s="149"/>
      <c r="AE937" s="149"/>
      <c r="AF937" s="149"/>
    </row>
    <row r="938" spans="1:32" ht="13.5" hidden="1" customHeight="1" outlineLevel="2" x14ac:dyDescent="0.15">
      <c r="A938" s="145">
        <v>863</v>
      </c>
      <c r="B938" s="146" t="s">
        <v>2027</v>
      </c>
      <c r="C938" s="146" t="s">
        <v>2082</v>
      </c>
      <c r="D938" s="146" t="s">
        <v>2083</v>
      </c>
      <c r="E938" s="146" t="s">
        <v>2086</v>
      </c>
      <c r="F938" s="146" t="s">
        <v>2087</v>
      </c>
      <c r="G938" s="147">
        <v>72964916.299999997</v>
      </c>
      <c r="H938" s="147">
        <v>32997140.120000001</v>
      </c>
      <c r="I938" s="147">
        <v>39967776.18</v>
      </c>
      <c r="J938" s="147"/>
      <c r="K938" s="147"/>
      <c r="L938" s="147"/>
      <c r="M938" s="147">
        <v>0</v>
      </c>
      <c r="N938" s="147">
        <v>39967776.18</v>
      </c>
      <c r="O938" s="147">
        <v>13792121</v>
      </c>
      <c r="P938" s="147">
        <v>6235595.5099999998</v>
      </c>
      <c r="Q938" s="147"/>
      <c r="R938" s="147"/>
      <c r="S938" s="147"/>
      <c r="T938" s="147">
        <v>7556525.4900000002</v>
      </c>
      <c r="U938" s="147">
        <v>32804717.190000001</v>
      </c>
      <c r="V938" s="147">
        <v>14429876.369999999</v>
      </c>
      <c r="W938" s="147">
        <v>18374840.82</v>
      </c>
      <c r="X938" s="147">
        <v>65899142.490000002</v>
      </c>
      <c r="Y938" s="147">
        <v>65899142.490000002</v>
      </c>
      <c r="Z938" s="147">
        <v>0</v>
      </c>
      <c r="AA938" s="147">
        <v>1946880.87</v>
      </c>
      <c r="AB938" s="148"/>
      <c r="AC938" s="149"/>
      <c r="AD938" s="149"/>
      <c r="AE938" s="149"/>
      <c r="AF938" s="149"/>
    </row>
    <row r="939" spans="1:32" ht="13.5" hidden="1" customHeight="1" outlineLevel="2" x14ac:dyDescent="0.15">
      <c r="A939" s="145">
        <v>864</v>
      </c>
      <c r="B939" s="146" t="s">
        <v>2027</v>
      </c>
      <c r="C939" s="146" t="s">
        <v>2082</v>
      </c>
      <c r="D939" s="146" t="s">
        <v>2083</v>
      </c>
      <c r="E939" s="146" t="s">
        <v>2088</v>
      </c>
      <c r="F939" s="146" t="s">
        <v>2089</v>
      </c>
      <c r="G939" s="147">
        <v>57521168.759999998</v>
      </c>
      <c r="H939" s="147">
        <v>32376767.989999998</v>
      </c>
      <c r="I939" s="147">
        <v>25144400.77</v>
      </c>
      <c r="J939" s="147"/>
      <c r="K939" s="147"/>
      <c r="L939" s="147"/>
      <c r="M939" s="147">
        <v>0</v>
      </c>
      <c r="N939" s="147">
        <v>25144400.77</v>
      </c>
      <c r="O939" s="147">
        <v>10881344.550000001</v>
      </c>
      <c r="P939" s="147">
        <v>6127066.9699999997</v>
      </c>
      <c r="Q939" s="147"/>
      <c r="R939" s="147"/>
      <c r="S939" s="147"/>
      <c r="T939" s="147">
        <v>4754277.58</v>
      </c>
      <c r="U939" s="147">
        <v>26950462.57</v>
      </c>
      <c r="V939" s="147">
        <v>14914360.039999999</v>
      </c>
      <c r="W939" s="147">
        <v>12036102.529999999</v>
      </c>
      <c r="X939" s="147">
        <v>41934780.880000003</v>
      </c>
      <c r="Y939" s="147">
        <v>40089685.200000003</v>
      </c>
      <c r="Z939" s="147">
        <v>10687647.73</v>
      </c>
      <c r="AA939" s="147">
        <v>1565457.55</v>
      </c>
      <c r="AB939" s="148"/>
      <c r="AC939" s="149"/>
      <c r="AD939" s="149"/>
      <c r="AE939" s="149"/>
      <c r="AF939" s="149"/>
    </row>
    <row r="940" spans="1:32" ht="13.5" hidden="1" customHeight="1" outlineLevel="2" x14ac:dyDescent="0.15">
      <c r="A940" s="145">
        <v>865</v>
      </c>
      <c r="B940" s="146" t="s">
        <v>2027</v>
      </c>
      <c r="C940" s="146" t="s">
        <v>2082</v>
      </c>
      <c r="D940" s="146" t="s">
        <v>2083</v>
      </c>
      <c r="E940" s="146" t="s">
        <v>2090</v>
      </c>
      <c r="F940" s="146" t="s">
        <v>2091</v>
      </c>
      <c r="G940" s="147">
        <v>61568351.079999998</v>
      </c>
      <c r="H940" s="147">
        <v>26662726.620000001</v>
      </c>
      <c r="I940" s="147">
        <v>34905624.460000001</v>
      </c>
      <c r="J940" s="147"/>
      <c r="K940" s="147"/>
      <c r="L940" s="147"/>
      <c r="M940" s="147">
        <v>0</v>
      </c>
      <c r="N940" s="147">
        <v>34905624.460000001</v>
      </c>
      <c r="O940" s="147">
        <v>11627977.58</v>
      </c>
      <c r="P940" s="147">
        <v>5033834.28</v>
      </c>
      <c r="Q940" s="147"/>
      <c r="R940" s="147"/>
      <c r="S940" s="147"/>
      <c r="T940" s="147">
        <v>6594143.2999999998</v>
      </c>
      <c r="U940" s="147">
        <v>18264638.140000001</v>
      </c>
      <c r="V940" s="147">
        <v>7815482.0999999996</v>
      </c>
      <c r="W940" s="147">
        <v>10449156.039999999</v>
      </c>
      <c r="X940" s="147">
        <v>51948923.799999997</v>
      </c>
      <c r="Y940" s="147">
        <v>51948923.799999997</v>
      </c>
      <c r="Z940" s="147">
        <v>2709817.07</v>
      </c>
      <c r="AA940" s="147">
        <v>1285851.76</v>
      </c>
      <c r="AB940" s="148"/>
      <c r="AC940" s="149"/>
      <c r="AD940" s="149"/>
      <c r="AE940" s="149"/>
      <c r="AF940" s="149"/>
    </row>
    <row r="941" spans="1:32" ht="13.5" hidden="1" customHeight="1" outlineLevel="2" x14ac:dyDescent="0.15">
      <c r="A941" s="145">
        <v>866</v>
      </c>
      <c r="B941" s="146" t="s">
        <v>2027</v>
      </c>
      <c r="C941" s="146" t="s">
        <v>2082</v>
      </c>
      <c r="D941" s="146" t="s">
        <v>2083</v>
      </c>
      <c r="E941" s="146" t="s">
        <v>2092</v>
      </c>
      <c r="F941" s="146" t="s">
        <v>2093</v>
      </c>
      <c r="G941" s="147">
        <v>43413399.829999998</v>
      </c>
      <c r="H941" s="147">
        <v>18709682.039999999</v>
      </c>
      <c r="I941" s="147">
        <v>24703717.789999999</v>
      </c>
      <c r="J941" s="147"/>
      <c r="K941" s="147"/>
      <c r="L941" s="147"/>
      <c r="M941" s="147">
        <v>0</v>
      </c>
      <c r="N941" s="147">
        <v>24703717.789999999</v>
      </c>
      <c r="O941" s="147">
        <v>8204363.4900000002</v>
      </c>
      <c r="P941" s="147">
        <v>3536447.79</v>
      </c>
      <c r="Q941" s="147"/>
      <c r="R941" s="147"/>
      <c r="S941" s="147"/>
      <c r="T941" s="147">
        <v>4667915.7</v>
      </c>
      <c r="U941" s="147">
        <v>14493766.9</v>
      </c>
      <c r="V941" s="147">
        <v>6136276.1699999999</v>
      </c>
      <c r="W941" s="147">
        <v>8357490.7300000004</v>
      </c>
      <c r="X941" s="147">
        <v>37729124.219999999</v>
      </c>
      <c r="Y941" s="147">
        <v>37729124.219999999</v>
      </c>
      <c r="Z941" s="147">
        <v>1781373.48</v>
      </c>
      <c r="AA941" s="147">
        <v>672016.6</v>
      </c>
      <c r="AB941" s="148"/>
      <c r="AC941" s="149"/>
      <c r="AD941" s="149"/>
      <c r="AE941" s="149"/>
      <c r="AF941" s="149"/>
    </row>
    <row r="942" spans="1:32" ht="13.5" hidden="1" customHeight="1" outlineLevel="2" x14ac:dyDescent="0.15">
      <c r="A942" s="145">
        <v>867</v>
      </c>
      <c r="B942" s="146" t="s">
        <v>2027</v>
      </c>
      <c r="C942" s="146" t="s">
        <v>2082</v>
      </c>
      <c r="D942" s="146" t="s">
        <v>2083</v>
      </c>
      <c r="E942" s="146" t="s">
        <v>2094</v>
      </c>
      <c r="F942" s="146" t="s">
        <v>2095</v>
      </c>
      <c r="G942" s="147">
        <v>76022858.989999995</v>
      </c>
      <c r="H942" s="147">
        <v>38001930.93</v>
      </c>
      <c r="I942" s="147">
        <v>38020928.060000002</v>
      </c>
      <c r="J942" s="147"/>
      <c r="K942" s="147"/>
      <c r="L942" s="147"/>
      <c r="M942" s="147">
        <v>0</v>
      </c>
      <c r="N942" s="147">
        <v>38020928.060000002</v>
      </c>
      <c r="O942" s="147">
        <v>14381330.220000001</v>
      </c>
      <c r="P942" s="147">
        <v>7189011.2599999998</v>
      </c>
      <c r="Q942" s="147"/>
      <c r="R942" s="147"/>
      <c r="S942" s="147"/>
      <c r="T942" s="147">
        <v>7192318.96</v>
      </c>
      <c r="U942" s="147">
        <v>45103564.539999999</v>
      </c>
      <c r="V942" s="147">
        <v>21808230.809999999</v>
      </c>
      <c r="W942" s="147">
        <v>23295333.73</v>
      </c>
      <c r="X942" s="147">
        <v>68508580.75</v>
      </c>
      <c r="Y942" s="147">
        <v>64450766.329999998</v>
      </c>
      <c r="Z942" s="147">
        <v>14211118.5</v>
      </c>
      <c r="AA942" s="147">
        <v>2141621.27</v>
      </c>
      <c r="AB942" s="148"/>
      <c r="AC942" s="149"/>
      <c r="AD942" s="149"/>
      <c r="AE942" s="149"/>
      <c r="AF942" s="149"/>
    </row>
    <row r="943" spans="1:32" ht="13.5" hidden="1" customHeight="1" outlineLevel="2" x14ac:dyDescent="0.15">
      <c r="A943" s="145">
        <v>868</v>
      </c>
      <c r="B943" s="146" t="s">
        <v>2027</v>
      </c>
      <c r="C943" s="146" t="s">
        <v>2082</v>
      </c>
      <c r="D943" s="146" t="s">
        <v>2083</v>
      </c>
      <c r="E943" s="146" t="s">
        <v>2096</v>
      </c>
      <c r="F943" s="146" t="s">
        <v>2097</v>
      </c>
      <c r="G943" s="147">
        <v>44586161.659999996</v>
      </c>
      <c r="H943" s="147">
        <v>20027130.629999999</v>
      </c>
      <c r="I943" s="147">
        <v>24559031.030000001</v>
      </c>
      <c r="J943" s="147"/>
      <c r="K943" s="147"/>
      <c r="L943" s="147"/>
      <c r="M943" s="147">
        <v>0</v>
      </c>
      <c r="N943" s="147">
        <v>24559031.030000001</v>
      </c>
      <c r="O943" s="147">
        <v>8428106.1600000001</v>
      </c>
      <c r="P943" s="147">
        <v>3784370.81</v>
      </c>
      <c r="Q943" s="147"/>
      <c r="R943" s="147"/>
      <c r="S943" s="147"/>
      <c r="T943" s="147">
        <v>4643735.3499999996</v>
      </c>
      <c r="U943" s="147">
        <v>14531210.380000001</v>
      </c>
      <c r="V943" s="147">
        <v>6223187.5599999996</v>
      </c>
      <c r="W943" s="147">
        <v>8308022.8200000003</v>
      </c>
      <c r="X943" s="147">
        <v>37510789.200000003</v>
      </c>
      <c r="Y943" s="147">
        <v>37510789.200000003</v>
      </c>
      <c r="Z943" s="147">
        <v>180000</v>
      </c>
      <c r="AA943" s="147">
        <v>870361.62</v>
      </c>
      <c r="AB943" s="148"/>
      <c r="AC943" s="149"/>
      <c r="AD943" s="149"/>
      <c r="AE943" s="149"/>
      <c r="AF943" s="149"/>
    </row>
    <row r="944" spans="1:32" ht="13.5" hidden="1" customHeight="1" outlineLevel="2" x14ac:dyDescent="0.15">
      <c r="A944" s="145">
        <v>869</v>
      </c>
      <c r="B944" s="146" t="s">
        <v>2027</v>
      </c>
      <c r="C944" s="146" t="s">
        <v>2082</v>
      </c>
      <c r="D944" s="146" t="s">
        <v>2083</v>
      </c>
      <c r="E944" s="146" t="s">
        <v>2098</v>
      </c>
      <c r="F944" s="146" t="s">
        <v>2099</v>
      </c>
      <c r="G944" s="147">
        <v>42455183.420000002</v>
      </c>
      <c r="H944" s="147">
        <v>25153225.809999999</v>
      </c>
      <c r="I944" s="147">
        <v>17301957.609999999</v>
      </c>
      <c r="J944" s="147"/>
      <c r="K944" s="147"/>
      <c r="L944" s="147"/>
      <c r="M944" s="147">
        <v>0</v>
      </c>
      <c r="N944" s="147">
        <v>17301957.609999999</v>
      </c>
      <c r="O944" s="147">
        <v>8031295.0599999996</v>
      </c>
      <c r="P944" s="147">
        <v>4756187.0999999996</v>
      </c>
      <c r="Q944" s="147"/>
      <c r="R944" s="147"/>
      <c r="S944" s="147"/>
      <c r="T944" s="147">
        <v>3275107.96</v>
      </c>
      <c r="U944" s="147">
        <v>18585346.09</v>
      </c>
      <c r="V944" s="147">
        <v>10811367.09</v>
      </c>
      <c r="W944" s="147">
        <v>7773979</v>
      </c>
      <c r="X944" s="147">
        <v>28351044.57</v>
      </c>
      <c r="Y944" s="147">
        <v>27411310.789999999</v>
      </c>
      <c r="Z944" s="147">
        <v>8429872.5</v>
      </c>
      <c r="AA944" s="147">
        <v>1038162.06</v>
      </c>
      <c r="AB944" s="148"/>
      <c r="AC944" s="149"/>
      <c r="AD944" s="149"/>
      <c r="AE944" s="149"/>
      <c r="AF944" s="149"/>
    </row>
    <row r="945" spans="1:32" ht="13.5" hidden="1" customHeight="1" outlineLevel="2" x14ac:dyDescent="0.15">
      <c r="A945" s="145">
        <v>870</v>
      </c>
      <c r="B945" s="146" t="s">
        <v>2027</v>
      </c>
      <c r="C945" s="146" t="s">
        <v>2082</v>
      </c>
      <c r="D945" s="146" t="s">
        <v>2083</v>
      </c>
      <c r="E945" s="146" t="s">
        <v>2100</v>
      </c>
      <c r="F945" s="146" t="s">
        <v>2101</v>
      </c>
      <c r="G945" s="147">
        <v>34346419.149999999</v>
      </c>
      <c r="H945" s="147">
        <v>14344316.49</v>
      </c>
      <c r="I945" s="147">
        <v>20002102.66</v>
      </c>
      <c r="J945" s="147"/>
      <c r="K945" s="147"/>
      <c r="L945" s="147"/>
      <c r="M945" s="147">
        <v>0</v>
      </c>
      <c r="N945" s="147">
        <v>20002102.66</v>
      </c>
      <c r="O945" s="147">
        <v>6473948.2699999996</v>
      </c>
      <c r="P945" s="147">
        <v>2703701.87</v>
      </c>
      <c r="Q945" s="147"/>
      <c r="R945" s="147"/>
      <c r="S945" s="147"/>
      <c r="T945" s="147">
        <v>3770246.4</v>
      </c>
      <c r="U945" s="147">
        <v>15857901.25</v>
      </c>
      <c r="V945" s="147">
        <v>6279866.6399999997</v>
      </c>
      <c r="W945" s="147">
        <v>9578034.6099999994</v>
      </c>
      <c r="X945" s="147">
        <v>33350383.670000002</v>
      </c>
      <c r="Y945" s="147">
        <v>33350383.670000002</v>
      </c>
      <c r="Z945" s="147">
        <v>1032673.49</v>
      </c>
      <c r="AA945" s="147">
        <v>623880.88</v>
      </c>
      <c r="AB945" s="148"/>
      <c r="AC945" s="149"/>
      <c r="AD945" s="149"/>
      <c r="AE945" s="149"/>
      <c r="AF945" s="149"/>
    </row>
    <row r="946" spans="1:32" ht="13.5" hidden="1" customHeight="1" outlineLevel="2" x14ac:dyDescent="0.15">
      <c r="A946" s="145">
        <v>871</v>
      </c>
      <c r="B946" s="146" t="s">
        <v>2027</v>
      </c>
      <c r="C946" s="146" t="s">
        <v>2082</v>
      </c>
      <c r="D946" s="146" t="s">
        <v>2083</v>
      </c>
      <c r="E946" s="146" t="s">
        <v>2102</v>
      </c>
      <c r="F946" s="146" t="s">
        <v>2103</v>
      </c>
      <c r="G946" s="147">
        <v>21304664.07</v>
      </c>
      <c r="H946" s="147">
        <v>6117403.7199999997</v>
      </c>
      <c r="I946" s="147">
        <v>15187260.35</v>
      </c>
      <c r="J946" s="147"/>
      <c r="K946" s="147"/>
      <c r="L946" s="147"/>
      <c r="M946" s="147">
        <v>0</v>
      </c>
      <c r="N946" s="147">
        <v>15187260.35</v>
      </c>
      <c r="O946" s="147">
        <v>4013807.11</v>
      </c>
      <c r="P946" s="147">
        <v>1152820.52</v>
      </c>
      <c r="Q946" s="147"/>
      <c r="R946" s="147"/>
      <c r="S946" s="147"/>
      <c r="T946" s="147">
        <v>2860986.59</v>
      </c>
      <c r="U946" s="147">
        <v>12391513.02</v>
      </c>
      <c r="V946" s="147">
        <v>3534091.76</v>
      </c>
      <c r="W946" s="147">
        <v>8857421.2599999998</v>
      </c>
      <c r="X946" s="147">
        <v>26905668.199999999</v>
      </c>
      <c r="Y946" s="147">
        <v>26905668.199999999</v>
      </c>
      <c r="Z946" s="147">
        <v>827497.23</v>
      </c>
      <c r="AA946" s="147">
        <v>266420.78999999998</v>
      </c>
      <c r="AB946" s="148"/>
      <c r="AC946" s="149"/>
      <c r="AD946" s="149"/>
      <c r="AE946" s="149"/>
      <c r="AF946" s="149"/>
    </row>
    <row r="947" spans="1:32" ht="13.5" hidden="1" customHeight="1" outlineLevel="1" x14ac:dyDescent="0.15">
      <c r="A947" s="151"/>
      <c r="B947" s="152"/>
      <c r="C947" s="153"/>
      <c r="D947" s="154" t="s">
        <v>2104</v>
      </c>
      <c r="E947" s="152"/>
      <c r="F947" s="152"/>
      <c r="G947" s="155">
        <v>568830763.33000004</v>
      </c>
      <c r="H947" s="155">
        <v>282852592.05000001</v>
      </c>
      <c r="I947" s="155">
        <v>285978171.28000003</v>
      </c>
      <c r="J947" s="155"/>
      <c r="K947" s="155"/>
      <c r="L947" s="155"/>
      <c r="M947" s="155">
        <v>0</v>
      </c>
      <c r="N947" s="155">
        <v>285978171.28000003</v>
      </c>
      <c r="O947" s="155">
        <v>107462908.79000001</v>
      </c>
      <c r="P947" s="155">
        <v>53446906.780000001</v>
      </c>
      <c r="Q947" s="155"/>
      <c r="R947" s="155"/>
      <c r="S947" s="155"/>
      <c r="T947" s="155">
        <v>54016002.010000005</v>
      </c>
      <c r="U947" s="155">
        <v>583187620.89999998</v>
      </c>
      <c r="V947" s="155">
        <v>302388123.1699999</v>
      </c>
      <c r="W947" s="155">
        <v>280799497.72999996</v>
      </c>
      <c r="X947" s="155">
        <v>620793671.01999998</v>
      </c>
      <c r="Y947" s="155">
        <v>613951027.13999999</v>
      </c>
      <c r="Z947" s="155">
        <v>39860000</v>
      </c>
      <c r="AA947" s="155">
        <v>15345297.899999999</v>
      </c>
      <c r="AB947" s="148"/>
      <c r="AC947" s="149"/>
      <c r="AD947" s="149"/>
      <c r="AE947" s="149"/>
      <c r="AF947" s="149"/>
    </row>
    <row r="948" spans="1:32" ht="13.5" hidden="1" customHeight="1" outlineLevel="2" x14ac:dyDescent="0.15">
      <c r="A948" s="156">
        <v>872</v>
      </c>
      <c r="B948" s="157" t="s">
        <v>2027</v>
      </c>
      <c r="C948" s="146" t="s">
        <v>2105</v>
      </c>
      <c r="D948" s="157" t="s">
        <v>2106</v>
      </c>
      <c r="E948" s="157" t="s">
        <v>2107</v>
      </c>
      <c r="F948" s="157" t="s">
        <v>2108</v>
      </c>
      <c r="G948" s="147">
        <v>85372588.430000007</v>
      </c>
      <c r="H948" s="147">
        <v>55755013.890000001</v>
      </c>
      <c r="I948" s="147">
        <v>29617574.539999999</v>
      </c>
      <c r="J948" s="147"/>
      <c r="K948" s="147"/>
      <c r="L948" s="147"/>
      <c r="M948" s="147">
        <v>0</v>
      </c>
      <c r="N948" s="147">
        <v>29617574.539999999</v>
      </c>
      <c r="O948" s="147">
        <v>15736608.51</v>
      </c>
      <c r="P948" s="147">
        <v>10277761.029999999</v>
      </c>
      <c r="Q948" s="147"/>
      <c r="R948" s="147"/>
      <c r="S948" s="147"/>
      <c r="T948" s="147">
        <v>5458847.4800000004</v>
      </c>
      <c r="U948" s="147">
        <v>291087470.81</v>
      </c>
      <c r="V948" s="147">
        <v>179259851.08000001</v>
      </c>
      <c r="W948" s="147">
        <v>111827619.73</v>
      </c>
      <c r="X948" s="147">
        <v>146904041.75</v>
      </c>
      <c r="Y948" s="147">
        <v>102787383.76000001</v>
      </c>
      <c r="Z948" s="147">
        <v>0</v>
      </c>
      <c r="AA948" s="147">
        <v>8164361.8799999999</v>
      </c>
      <c r="AB948" s="148"/>
      <c r="AC948" s="149"/>
      <c r="AD948" s="149"/>
      <c r="AE948" s="149"/>
      <c r="AF948" s="149"/>
    </row>
    <row r="949" spans="1:32" ht="13.5" hidden="1" customHeight="1" outlineLevel="2" x14ac:dyDescent="0.15">
      <c r="A949" s="145">
        <v>873</v>
      </c>
      <c r="B949" s="146" t="s">
        <v>2027</v>
      </c>
      <c r="C949" s="146" t="s">
        <v>2105</v>
      </c>
      <c r="D949" s="146" t="s">
        <v>2106</v>
      </c>
      <c r="E949" s="146" t="s">
        <v>2109</v>
      </c>
      <c r="F949" s="146" t="s">
        <v>2110</v>
      </c>
      <c r="G949" s="147">
        <v>40854603.890000001</v>
      </c>
      <c r="H949" s="147">
        <v>18582686.879999999</v>
      </c>
      <c r="I949" s="147">
        <v>22271917.010000002</v>
      </c>
      <c r="J949" s="147"/>
      <c r="K949" s="147"/>
      <c r="L949" s="147"/>
      <c r="M949" s="147">
        <v>0</v>
      </c>
      <c r="N949" s="147">
        <v>22271917.010000002</v>
      </c>
      <c r="O949" s="147">
        <v>7524429.1100000003</v>
      </c>
      <c r="P949" s="147">
        <v>3423195.09</v>
      </c>
      <c r="Q949" s="147"/>
      <c r="R949" s="147"/>
      <c r="S949" s="147"/>
      <c r="T949" s="147">
        <v>4101234.02</v>
      </c>
      <c r="U949" s="147">
        <v>8955027.5600000005</v>
      </c>
      <c r="V949" s="147">
        <v>4045831.03</v>
      </c>
      <c r="W949" s="147">
        <v>4909196.53</v>
      </c>
      <c r="X949" s="147">
        <v>31282347.559999999</v>
      </c>
      <c r="Y949" s="147">
        <v>31282347.559999999</v>
      </c>
      <c r="Z949" s="147">
        <v>1000000</v>
      </c>
      <c r="AA949" s="147">
        <v>13175.26</v>
      </c>
      <c r="AB949" s="148"/>
      <c r="AC949" s="149"/>
      <c r="AD949" s="149"/>
      <c r="AE949" s="149"/>
      <c r="AF949" s="149"/>
    </row>
    <row r="950" spans="1:32" ht="13.5" hidden="1" customHeight="1" outlineLevel="2" x14ac:dyDescent="0.15">
      <c r="A950" s="145">
        <v>874</v>
      </c>
      <c r="B950" s="146" t="s">
        <v>2027</v>
      </c>
      <c r="C950" s="146" t="s">
        <v>2105</v>
      </c>
      <c r="D950" s="146" t="s">
        <v>2106</v>
      </c>
      <c r="E950" s="146" t="s">
        <v>2111</v>
      </c>
      <c r="F950" s="146" t="s">
        <v>2112</v>
      </c>
      <c r="G950" s="147">
        <v>42977128.18</v>
      </c>
      <c r="H950" s="147">
        <v>24649737.800000001</v>
      </c>
      <c r="I950" s="147">
        <v>18327390.379999999</v>
      </c>
      <c r="J950" s="147"/>
      <c r="K950" s="147"/>
      <c r="L950" s="147"/>
      <c r="M950" s="147">
        <v>0</v>
      </c>
      <c r="N950" s="147">
        <v>18327390.379999999</v>
      </c>
      <c r="O950" s="147">
        <v>7921913.2699999996</v>
      </c>
      <c r="P950" s="147">
        <v>4544648.29</v>
      </c>
      <c r="Q950" s="147"/>
      <c r="R950" s="147"/>
      <c r="S950" s="147"/>
      <c r="T950" s="147">
        <v>3377264.98</v>
      </c>
      <c r="U950" s="147">
        <v>12337915.02</v>
      </c>
      <c r="V950" s="147">
        <v>7017950.9100000001</v>
      </c>
      <c r="W950" s="147">
        <v>5319964.1100000003</v>
      </c>
      <c r="X950" s="147">
        <v>27024619.469999999</v>
      </c>
      <c r="Y950" s="147">
        <v>26337854.609999999</v>
      </c>
      <c r="Z950" s="147">
        <v>6180000</v>
      </c>
      <c r="AA950" s="147">
        <v>645833.23</v>
      </c>
      <c r="AB950" s="148"/>
      <c r="AC950" s="149"/>
      <c r="AD950" s="149"/>
      <c r="AE950" s="149"/>
      <c r="AF950" s="149"/>
    </row>
    <row r="951" spans="1:32" ht="13.5" hidden="1" customHeight="1" outlineLevel="2" x14ac:dyDescent="0.15">
      <c r="A951" s="145">
        <v>875</v>
      </c>
      <c r="B951" s="146" t="s">
        <v>2027</v>
      </c>
      <c r="C951" s="146" t="s">
        <v>2105</v>
      </c>
      <c r="D951" s="146" t="s">
        <v>2106</v>
      </c>
      <c r="E951" s="146" t="s">
        <v>2113</v>
      </c>
      <c r="F951" s="146" t="s">
        <v>2114</v>
      </c>
      <c r="G951" s="147">
        <v>41642150.270000003</v>
      </c>
      <c r="H951" s="147">
        <v>20258764.379999999</v>
      </c>
      <c r="I951" s="147">
        <v>21383385.890000001</v>
      </c>
      <c r="J951" s="147"/>
      <c r="K951" s="147"/>
      <c r="L951" s="147"/>
      <c r="M951" s="147">
        <v>0</v>
      </c>
      <c r="N951" s="147">
        <v>21383385.890000001</v>
      </c>
      <c r="O951" s="147">
        <v>7647541.5999999996</v>
      </c>
      <c r="P951" s="147">
        <v>3720103.61</v>
      </c>
      <c r="Q951" s="147"/>
      <c r="R951" s="147"/>
      <c r="S951" s="147"/>
      <c r="T951" s="147">
        <v>3927437.99</v>
      </c>
      <c r="U951" s="147">
        <v>15169608.6</v>
      </c>
      <c r="V951" s="147">
        <v>7308799.0099999998</v>
      </c>
      <c r="W951" s="147">
        <v>7860809.5899999999</v>
      </c>
      <c r="X951" s="147">
        <v>33171633.469999999</v>
      </c>
      <c r="Y951" s="147">
        <v>33171633.469999999</v>
      </c>
      <c r="Z951" s="147">
        <v>2500000</v>
      </c>
      <c r="AA951" s="147">
        <v>39723.879999999997</v>
      </c>
      <c r="AB951" s="148"/>
      <c r="AC951" s="149"/>
      <c r="AD951" s="149"/>
      <c r="AE951" s="149"/>
      <c r="AF951" s="149"/>
    </row>
    <row r="952" spans="1:32" ht="13.5" hidden="1" customHeight="1" outlineLevel="2" x14ac:dyDescent="0.15">
      <c r="A952" s="145">
        <v>876</v>
      </c>
      <c r="B952" s="146" t="s">
        <v>2027</v>
      </c>
      <c r="C952" s="146" t="s">
        <v>2105</v>
      </c>
      <c r="D952" s="146" t="s">
        <v>2106</v>
      </c>
      <c r="E952" s="146" t="s">
        <v>2115</v>
      </c>
      <c r="F952" s="146" t="s">
        <v>2116</v>
      </c>
      <c r="G952" s="147">
        <v>67107073.969999999</v>
      </c>
      <c r="H952" s="147">
        <v>38949025.780000001</v>
      </c>
      <c r="I952" s="147">
        <v>28158048.190000001</v>
      </c>
      <c r="J952" s="147"/>
      <c r="K952" s="147"/>
      <c r="L952" s="147"/>
      <c r="M952" s="147">
        <v>0</v>
      </c>
      <c r="N952" s="147">
        <v>28158048.190000001</v>
      </c>
      <c r="O952" s="147">
        <v>12369752.060000001</v>
      </c>
      <c r="P952" s="147">
        <v>7178208.8799999999</v>
      </c>
      <c r="Q952" s="147"/>
      <c r="R952" s="147"/>
      <c r="S952" s="147"/>
      <c r="T952" s="147">
        <v>5191543.18</v>
      </c>
      <c r="U952" s="147">
        <v>31864221.120000001</v>
      </c>
      <c r="V952" s="147">
        <v>18251320.34</v>
      </c>
      <c r="W952" s="147">
        <v>13612900.779999999</v>
      </c>
      <c r="X952" s="147">
        <v>46962492.149999999</v>
      </c>
      <c r="Y952" s="147">
        <v>39808396.520000003</v>
      </c>
      <c r="Z952" s="147">
        <v>9500000</v>
      </c>
      <c r="AA952" s="147">
        <v>828400.71</v>
      </c>
      <c r="AB952" s="148"/>
      <c r="AC952" s="149"/>
      <c r="AD952" s="149"/>
      <c r="AE952" s="149"/>
      <c r="AF952" s="149"/>
    </row>
    <row r="953" spans="1:32" ht="13.5" hidden="1" customHeight="1" outlineLevel="2" x14ac:dyDescent="0.15">
      <c r="A953" s="145">
        <v>877</v>
      </c>
      <c r="B953" s="146" t="s">
        <v>2027</v>
      </c>
      <c r="C953" s="146" t="s">
        <v>2105</v>
      </c>
      <c r="D953" s="146" t="s">
        <v>2106</v>
      </c>
      <c r="E953" s="146" t="s">
        <v>2117</v>
      </c>
      <c r="F953" s="146" t="s">
        <v>2118</v>
      </c>
      <c r="G953" s="147">
        <v>46916721.829999998</v>
      </c>
      <c r="H953" s="147">
        <v>23487417.050000001</v>
      </c>
      <c r="I953" s="147">
        <v>23429304.780000001</v>
      </c>
      <c r="J953" s="147"/>
      <c r="K953" s="147"/>
      <c r="L953" s="147"/>
      <c r="M953" s="147">
        <v>0</v>
      </c>
      <c r="N953" s="147">
        <v>23429304.780000001</v>
      </c>
      <c r="O953" s="147">
        <v>8647606.2699999996</v>
      </c>
      <c r="P953" s="147">
        <v>4328088.51</v>
      </c>
      <c r="Q953" s="147"/>
      <c r="R953" s="147"/>
      <c r="S953" s="147"/>
      <c r="T953" s="147">
        <v>4319517.76</v>
      </c>
      <c r="U953" s="147">
        <v>13838932.99</v>
      </c>
      <c r="V953" s="147">
        <v>6836924.4400000004</v>
      </c>
      <c r="W953" s="147">
        <v>7002008.5499999998</v>
      </c>
      <c r="X953" s="147">
        <v>34750831.090000004</v>
      </c>
      <c r="Y953" s="147">
        <v>34750831.090000004</v>
      </c>
      <c r="Z953" s="147">
        <v>3000000</v>
      </c>
      <c r="AA953" s="147">
        <v>853848.91</v>
      </c>
      <c r="AB953" s="148"/>
      <c r="AC953" s="149"/>
      <c r="AD953" s="149"/>
      <c r="AE953" s="149"/>
      <c r="AF953" s="149"/>
    </row>
    <row r="954" spans="1:32" ht="13.5" hidden="1" customHeight="1" outlineLevel="2" x14ac:dyDescent="0.15">
      <c r="A954" s="145">
        <v>878</v>
      </c>
      <c r="B954" s="146" t="s">
        <v>2027</v>
      </c>
      <c r="C954" s="146" t="s">
        <v>2105</v>
      </c>
      <c r="D954" s="146" t="s">
        <v>2106</v>
      </c>
      <c r="E954" s="146" t="s">
        <v>2119</v>
      </c>
      <c r="F954" s="146" t="s">
        <v>2120</v>
      </c>
      <c r="G954" s="147">
        <v>25266935.68</v>
      </c>
      <c r="H954" s="147">
        <v>15464468.369999999</v>
      </c>
      <c r="I954" s="147">
        <v>9802467.3100000005</v>
      </c>
      <c r="J954" s="147"/>
      <c r="K954" s="147"/>
      <c r="L954" s="147"/>
      <c r="M954" s="147">
        <v>0</v>
      </c>
      <c r="N954" s="147">
        <v>9802467.3100000005</v>
      </c>
      <c r="O954" s="147">
        <v>4637005.43</v>
      </c>
      <c r="P954" s="147">
        <v>2837130.09</v>
      </c>
      <c r="Q954" s="147"/>
      <c r="R954" s="147"/>
      <c r="S954" s="147"/>
      <c r="T954" s="147">
        <v>1799875.34</v>
      </c>
      <c r="U954" s="147">
        <v>13370366.470000001</v>
      </c>
      <c r="V954" s="147">
        <v>8065781.54</v>
      </c>
      <c r="W954" s="147">
        <v>5304584.93</v>
      </c>
      <c r="X954" s="147">
        <v>16906927.579999998</v>
      </c>
      <c r="Y954" s="147">
        <v>16906927.579999998</v>
      </c>
      <c r="Z954" s="147">
        <v>3000000</v>
      </c>
      <c r="AA954" s="147">
        <v>235677.19</v>
      </c>
      <c r="AB954" s="148"/>
      <c r="AC954" s="149"/>
      <c r="AD954" s="149"/>
      <c r="AE954" s="149"/>
      <c r="AF954" s="149"/>
    </row>
    <row r="955" spans="1:32" ht="13.5" hidden="1" customHeight="1" outlineLevel="2" x14ac:dyDescent="0.15">
      <c r="A955" s="145">
        <v>879</v>
      </c>
      <c r="B955" s="146" t="s">
        <v>2027</v>
      </c>
      <c r="C955" s="146" t="s">
        <v>2105</v>
      </c>
      <c r="D955" s="146" t="s">
        <v>2106</v>
      </c>
      <c r="E955" s="146" t="s">
        <v>2121</v>
      </c>
      <c r="F955" s="146" t="s">
        <v>2122</v>
      </c>
      <c r="G955" s="147">
        <v>50398991.289999999</v>
      </c>
      <c r="H955" s="147">
        <v>24283244.539999999</v>
      </c>
      <c r="I955" s="147">
        <v>26115746.75</v>
      </c>
      <c r="J955" s="147"/>
      <c r="K955" s="147"/>
      <c r="L955" s="147"/>
      <c r="M955" s="147">
        <v>0</v>
      </c>
      <c r="N955" s="147">
        <v>26115746.75</v>
      </c>
      <c r="O955" s="147">
        <v>9278051.9800000004</v>
      </c>
      <c r="P955" s="147">
        <v>4471058.75</v>
      </c>
      <c r="Q955" s="147"/>
      <c r="R955" s="147"/>
      <c r="S955" s="147"/>
      <c r="T955" s="147">
        <v>4806993.2300000004</v>
      </c>
      <c r="U955" s="147">
        <v>11765877.18</v>
      </c>
      <c r="V955" s="147">
        <v>5612020.71</v>
      </c>
      <c r="W955" s="147">
        <v>6153856.4699999997</v>
      </c>
      <c r="X955" s="147">
        <v>37076596.450000003</v>
      </c>
      <c r="Y955" s="147">
        <v>37076596.450000003</v>
      </c>
      <c r="Z955" s="147">
        <v>300000</v>
      </c>
      <c r="AA955" s="147">
        <v>2352132.4700000002</v>
      </c>
      <c r="AB955" s="148"/>
      <c r="AC955" s="149"/>
      <c r="AD955" s="149"/>
      <c r="AE955" s="149"/>
      <c r="AF955" s="149"/>
    </row>
    <row r="956" spans="1:32" ht="13.5" hidden="1" customHeight="1" outlineLevel="2" x14ac:dyDescent="0.15">
      <c r="A956" s="145">
        <v>880</v>
      </c>
      <c r="B956" s="146" t="s">
        <v>2027</v>
      </c>
      <c r="C956" s="146" t="s">
        <v>2105</v>
      </c>
      <c r="D956" s="146" t="s">
        <v>2106</v>
      </c>
      <c r="E956" s="146" t="s">
        <v>2123</v>
      </c>
      <c r="F956" s="146" t="s">
        <v>2124</v>
      </c>
      <c r="G956" s="147">
        <v>31370712.640000001</v>
      </c>
      <c r="H956" s="147">
        <v>17336086.870000001</v>
      </c>
      <c r="I956" s="147">
        <v>14034625.77</v>
      </c>
      <c r="J956" s="147"/>
      <c r="K956" s="147"/>
      <c r="L956" s="147"/>
      <c r="M956" s="147">
        <v>0</v>
      </c>
      <c r="N956" s="147">
        <v>14034625.77</v>
      </c>
      <c r="O956" s="147">
        <v>5771292.7199999997</v>
      </c>
      <c r="P956" s="147">
        <v>3190756.2</v>
      </c>
      <c r="Q956" s="147"/>
      <c r="R956" s="147"/>
      <c r="S956" s="147"/>
      <c r="T956" s="147">
        <v>2580536.52</v>
      </c>
      <c r="U956" s="147">
        <v>11125298.289999999</v>
      </c>
      <c r="V956" s="147">
        <v>6107181.9299999997</v>
      </c>
      <c r="W956" s="147">
        <v>5018116.3600000003</v>
      </c>
      <c r="X956" s="147">
        <v>21633278.649999999</v>
      </c>
      <c r="Y956" s="147">
        <v>21633278.649999999</v>
      </c>
      <c r="Z956" s="147">
        <v>3000000</v>
      </c>
      <c r="AA956" s="147">
        <v>292701.2</v>
      </c>
      <c r="AB956" s="148"/>
      <c r="AC956" s="149"/>
      <c r="AD956" s="149"/>
      <c r="AE956" s="149"/>
      <c r="AF956" s="149"/>
    </row>
    <row r="957" spans="1:32" ht="13.5" hidden="1" customHeight="1" outlineLevel="2" x14ac:dyDescent="0.15">
      <c r="A957" s="145">
        <v>881</v>
      </c>
      <c r="B957" s="146" t="s">
        <v>2027</v>
      </c>
      <c r="C957" s="146" t="s">
        <v>2105</v>
      </c>
      <c r="D957" s="146" t="s">
        <v>2106</v>
      </c>
      <c r="E957" s="146" t="s">
        <v>2125</v>
      </c>
      <c r="F957" s="146" t="s">
        <v>2126</v>
      </c>
      <c r="G957" s="147">
        <v>41154482.789999999</v>
      </c>
      <c r="H957" s="147">
        <v>20635404.91</v>
      </c>
      <c r="I957" s="147">
        <v>20519077.879999999</v>
      </c>
      <c r="J957" s="147"/>
      <c r="K957" s="147"/>
      <c r="L957" s="147"/>
      <c r="M957" s="147">
        <v>0</v>
      </c>
      <c r="N957" s="147">
        <v>20519077.879999999</v>
      </c>
      <c r="O957" s="147">
        <v>7579676.7999999998</v>
      </c>
      <c r="P957" s="147">
        <v>3800029.28</v>
      </c>
      <c r="Q957" s="147"/>
      <c r="R957" s="147"/>
      <c r="S957" s="147"/>
      <c r="T957" s="147">
        <v>3779647.52</v>
      </c>
      <c r="U957" s="147">
        <v>14290694.58</v>
      </c>
      <c r="V957" s="147">
        <v>6712346.8099999996</v>
      </c>
      <c r="W957" s="147">
        <v>7578347.7699999996</v>
      </c>
      <c r="X957" s="147">
        <v>31877073.170000002</v>
      </c>
      <c r="Y957" s="147">
        <v>31877073.170000002</v>
      </c>
      <c r="Z957" s="147">
        <v>1180000</v>
      </c>
      <c r="AA957" s="147">
        <v>518449.43</v>
      </c>
      <c r="AB957" s="148"/>
      <c r="AC957" s="149"/>
      <c r="AD957" s="149"/>
      <c r="AE957" s="149"/>
      <c r="AF957" s="149"/>
    </row>
    <row r="958" spans="1:32" ht="13.5" hidden="1" customHeight="1" outlineLevel="2" x14ac:dyDescent="0.15">
      <c r="A958" s="145">
        <v>882</v>
      </c>
      <c r="B958" s="146" t="s">
        <v>2027</v>
      </c>
      <c r="C958" s="146" t="s">
        <v>2105</v>
      </c>
      <c r="D958" s="146" t="s">
        <v>2106</v>
      </c>
      <c r="E958" s="146" t="s">
        <v>2127</v>
      </c>
      <c r="F958" s="146" t="s">
        <v>2128</v>
      </c>
      <c r="G958" s="147">
        <v>29801886.350000001</v>
      </c>
      <c r="H958" s="147">
        <v>12903542.09</v>
      </c>
      <c r="I958" s="147">
        <v>16898344.260000002</v>
      </c>
      <c r="J958" s="147"/>
      <c r="K958" s="147"/>
      <c r="L958" s="147"/>
      <c r="M958" s="147">
        <v>0</v>
      </c>
      <c r="N958" s="147">
        <v>16898344.260000002</v>
      </c>
      <c r="O958" s="147">
        <v>5493110.0300000003</v>
      </c>
      <c r="P958" s="147">
        <v>2378133.7799999998</v>
      </c>
      <c r="Q958" s="147"/>
      <c r="R958" s="147"/>
      <c r="S958" s="147"/>
      <c r="T958" s="147">
        <v>3114976.25</v>
      </c>
      <c r="U958" s="147">
        <v>9325330.3699999992</v>
      </c>
      <c r="V958" s="147">
        <v>3974468.13</v>
      </c>
      <c r="W958" s="147">
        <v>5350862.24</v>
      </c>
      <c r="X958" s="147">
        <v>25364182.75</v>
      </c>
      <c r="Y958" s="147">
        <v>25364182.75</v>
      </c>
      <c r="Z958" s="147">
        <v>3200000</v>
      </c>
      <c r="AA958" s="147">
        <v>17715.810000000001</v>
      </c>
      <c r="AB958" s="148"/>
      <c r="AC958" s="149"/>
      <c r="AD958" s="149"/>
      <c r="AE958" s="149"/>
      <c r="AF958" s="149"/>
    </row>
    <row r="959" spans="1:32" ht="13.5" hidden="1" customHeight="1" outlineLevel="1" x14ac:dyDescent="0.15">
      <c r="A959" s="151"/>
      <c r="B959" s="152"/>
      <c r="C959" s="153"/>
      <c r="D959" s="154" t="s">
        <v>2129</v>
      </c>
      <c r="E959" s="152"/>
      <c r="F959" s="152"/>
      <c r="G959" s="155">
        <v>502863275.32000005</v>
      </c>
      <c r="H959" s="155">
        <v>272305392.56</v>
      </c>
      <c r="I959" s="155">
        <v>230557882.75999999</v>
      </c>
      <c r="J959" s="155"/>
      <c r="K959" s="155"/>
      <c r="L959" s="155"/>
      <c r="M959" s="155">
        <v>0</v>
      </c>
      <c r="N959" s="155">
        <v>230557882.75999999</v>
      </c>
      <c r="O959" s="155">
        <v>92606987.780000001</v>
      </c>
      <c r="P959" s="155">
        <v>50149113.510000005</v>
      </c>
      <c r="Q959" s="155"/>
      <c r="R959" s="155"/>
      <c r="S959" s="155"/>
      <c r="T959" s="155">
        <v>42457874.270000003</v>
      </c>
      <c r="U959" s="155">
        <v>433130742.99000007</v>
      </c>
      <c r="V959" s="155">
        <v>253192475.93000001</v>
      </c>
      <c r="W959" s="155">
        <v>179938267.06000006</v>
      </c>
      <c r="X959" s="155">
        <v>452954024.08999997</v>
      </c>
      <c r="Y959" s="155">
        <v>400996505.61000001</v>
      </c>
      <c r="Z959" s="155">
        <v>32860000</v>
      </c>
      <c r="AA959" s="155">
        <v>13962019.970000001</v>
      </c>
      <c r="AB959" s="148"/>
      <c r="AC959" s="149"/>
      <c r="AD959" s="149"/>
      <c r="AE959" s="149"/>
      <c r="AF959" s="149"/>
    </row>
    <row r="960" spans="1:32" ht="13.5" hidden="1" customHeight="1" outlineLevel="2" x14ac:dyDescent="0.15">
      <c r="A960" s="156">
        <v>883</v>
      </c>
      <c r="B960" s="157" t="s">
        <v>2027</v>
      </c>
      <c r="C960" s="146" t="s">
        <v>2130</v>
      </c>
      <c r="D960" s="157" t="s">
        <v>2131</v>
      </c>
      <c r="E960" s="157" t="s">
        <v>2132</v>
      </c>
      <c r="F960" s="157" t="s">
        <v>2133</v>
      </c>
      <c r="G960" s="147">
        <v>114211466.61</v>
      </c>
      <c r="H960" s="147">
        <v>72694498.510000005</v>
      </c>
      <c r="I960" s="147">
        <v>41516968.100000001</v>
      </c>
      <c r="J960" s="147"/>
      <c r="K960" s="147"/>
      <c r="L960" s="147"/>
      <c r="M960" s="147">
        <v>14517710.970000001</v>
      </c>
      <c r="N960" s="147">
        <v>26999257.129999999</v>
      </c>
      <c r="O960" s="147">
        <v>21497798.93</v>
      </c>
      <c r="P960" s="147">
        <v>13672522.07</v>
      </c>
      <c r="Q960" s="147"/>
      <c r="R960" s="147"/>
      <c r="S960" s="147"/>
      <c r="T960" s="147">
        <v>7825276.8600000003</v>
      </c>
      <c r="U960" s="147">
        <v>240768378.19999999</v>
      </c>
      <c r="V960" s="147">
        <v>139252155.41999999</v>
      </c>
      <c r="W960" s="147">
        <v>101516222.78</v>
      </c>
      <c r="X960" s="147">
        <v>150858467.74000001</v>
      </c>
      <c r="Y960" s="147">
        <v>150858467.74000001</v>
      </c>
      <c r="Z960" s="147">
        <v>3890400</v>
      </c>
      <c r="AA960" s="147">
        <v>10484725.5</v>
      </c>
      <c r="AB960" s="148"/>
      <c r="AC960" s="149"/>
      <c r="AD960" s="149"/>
      <c r="AE960" s="149"/>
      <c r="AF960" s="149"/>
    </row>
    <row r="961" spans="1:32" ht="13.5" hidden="1" customHeight="1" outlineLevel="2" x14ac:dyDescent="0.15">
      <c r="A961" s="145">
        <v>884</v>
      </c>
      <c r="B961" s="146" t="s">
        <v>2027</v>
      </c>
      <c r="C961" s="146" t="s">
        <v>2130</v>
      </c>
      <c r="D961" s="146" t="s">
        <v>2131</v>
      </c>
      <c r="E961" s="146" t="s">
        <v>2134</v>
      </c>
      <c r="F961" s="146" t="s">
        <v>2135</v>
      </c>
      <c r="G961" s="147">
        <v>64386222.18</v>
      </c>
      <c r="H961" s="147">
        <v>42273875.890000001</v>
      </c>
      <c r="I961" s="147">
        <v>22112346.289999999</v>
      </c>
      <c r="J961" s="147"/>
      <c r="K961" s="147"/>
      <c r="L961" s="147"/>
      <c r="M961" s="147">
        <v>0</v>
      </c>
      <c r="N961" s="147">
        <v>22112346.289999999</v>
      </c>
      <c r="O961" s="147">
        <v>12127691.48</v>
      </c>
      <c r="P961" s="147">
        <v>7963456.5199999996</v>
      </c>
      <c r="Q961" s="147"/>
      <c r="R961" s="147"/>
      <c r="S961" s="147"/>
      <c r="T961" s="147">
        <v>4164234.96</v>
      </c>
      <c r="U961" s="147">
        <v>27583015.32</v>
      </c>
      <c r="V961" s="147">
        <v>18001369.59</v>
      </c>
      <c r="W961" s="147">
        <v>9581645.7300000004</v>
      </c>
      <c r="X961" s="147">
        <v>35858226.979999997</v>
      </c>
      <c r="Y961" s="147">
        <v>35858226.979999997</v>
      </c>
      <c r="Z961" s="147">
        <v>5748830.9400000004</v>
      </c>
      <c r="AA961" s="147">
        <v>0</v>
      </c>
      <c r="AB961" s="148"/>
      <c r="AC961" s="149"/>
      <c r="AD961" s="149"/>
      <c r="AE961" s="149"/>
      <c r="AF961" s="149"/>
    </row>
    <row r="962" spans="1:32" ht="13.5" hidden="1" customHeight="1" outlineLevel="2" x14ac:dyDescent="0.15">
      <c r="A962" s="145">
        <v>885</v>
      </c>
      <c r="B962" s="146" t="s">
        <v>2027</v>
      </c>
      <c r="C962" s="146" t="s">
        <v>2130</v>
      </c>
      <c r="D962" s="146" t="s">
        <v>2131</v>
      </c>
      <c r="E962" s="146" t="s">
        <v>2136</v>
      </c>
      <c r="F962" s="146" t="s">
        <v>2137</v>
      </c>
      <c r="G962" s="147">
        <v>70362811.650000006</v>
      </c>
      <c r="H962" s="147">
        <v>36642902.960000001</v>
      </c>
      <c r="I962" s="147">
        <v>33719908.689999998</v>
      </c>
      <c r="J962" s="147"/>
      <c r="K962" s="147"/>
      <c r="L962" s="147"/>
      <c r="M962" s="147">
        <v>0</v>
      </c>
      <c r="N962" s="147">
        <v>33719908.689999998</v>
      </c>
      <c r="O962" s="147">
        <v>13273665.73</v>
      </c>
      <c r="P962" s="147">
        <v>6912363.5800000001</v>
      </c>
      <c r="Q962" s="147"/>
      <c r="R962" s="147"/>
      <c r="S962" s="147"/>
      <c r="T962" s="147">
        <v>6361302.1500000004</v>
      </c>
      <c r="U962" s="147">
        <v>17645101.5</v>
      </c>
      <c r="V962" s="147">
        <v>9130431.4600000009</v>
      </c>
      <c r="W962" s="147">
        <v>8514670.0399999991</v>
      </c>
      <c r="X962" s="147">
        <v>48595880.880000003</v>
      </c>
      <c r="Y962" s="147">
        <v>48595880.880000003</v>
      </c>
      <c r="Z962" s="147">
        <v>500000</v>
      </c>
      <c r="AA962" s="147">
        <v>0</v>
      </c>
      <c r="AB962" s="148"/>
      <c r="AC962" s="149"/>
      <c r="AD962" s="149"/>
      <c r="AE962" s="149"/>
      <c r="AF962" s="149"/>
    </row>
    <row r="963" spans="1:32" ht="13.5" hidden="1" customHeight="1" outlineLevel="2" x14ac:dyDescent="0.15">
      <c r="A963" s="145">
        <v>886</v>
      </c>
      <c r="B963" s="146" t="s">
        <v>2027</v>
      </c>
      <c r="C963" s="146" t="s">
        <v>2130</v>
      </c>
      <c r="D963" s="146" t="s">
        <v>2131</v>
      </c>
      <c r="E963" s="146" t="s">
        <v>2138</v>
      </c>
      <c r="F963" s="146" t="s">
        <v>2139</v>
      </c>
      <c r="G963" s="147">
        <v>47740003.670000002</v>
      </c>
      <c r="H963" s="147">
        <v>33803420.579999998</v>
      </c>
      <c r="I963" s="147">
        <v>13936583.09</v>
      </c>
      <c r="J963" s="147"/>
      <c r="K963" s="147"/>
      <c r="L963" s="147"/>
      <c r="M963" s="147">
        <v>0</v>
      </c>
      <c r="N963" s="147">
        <v>13936583.09</v>
      </c>
      <c r="O963" s="147">
        <v>9018763.1899999995</v>
      </c>
      <c r="P963" s="147">
        <v>6384353.2699999996</v>
      </c>
      <c r="Q963" s="147"/>
      <c r="R963" s="147"/>
      <c r="S963" s="147"/>
      <c r="T963" s="147">
        <v>2634409.92</v>
      </c>
      <c r="U963" s="147">
        <v>10217726.51</v>
      </c>
      <c r="V963" s="147">
        <v>7209058.1500000004</v>
      </c>
      <c r="W963" s="147">
        <v>3008668.36</v>
      </c>
      <c r="X963" s="147">
        <v>19579661.370000001</v>
      </c>
      <c r="Y963" s="147">
        <v>18335885.510000002</v>
      </c>
      <c r="Z963" s="147">
        <v>7750841.21</v>
      </c>
      <c r="AA963" s="147">
        <v>0</v>
      </c>
      <c r="AB963" s="148"/>
      <c r="AC963" s="149"/>
      <c r="AD963" s="149"/>
      <c r="AE963" s="149"/>
      <c r="AF963" s="149"/>
    </row>
    <row r="964" spans="1:32" ht="13.5" hidden="1" customHeight="1" outlineLevel="2" x14ac:dyDescent="0.15">
      <c r="A964" s="145">
        <v>887</v>
      </c>
      <c r="B964" s="146" t="s">
        <v>2027</v>
      </c>
      <c r="C964" s="146" t="s">
        <v>2130</v>
      </c>
      <c r="D964" s="146" t="s">
        <v>2131</v>
      </c>
      <c r="E964" s="146" t="s">
        <v>2140</v>
      </c>
      <c r="F964" s="146" t="s">
        <v>2141</v>
      </c>
      <c r="G964" s="147">
        <v>63510804.789999999</v>
      </c>
      <c r="H964" s="147">
        <v>34920751.520000003</v>
      </c>
      <c r="I964" s="147">
        <v>28590053.27</v>
      </c>
      <c r="J964" s="147"/>
      <c r="K964" s="147"/>
      <c r="L964" s="147"/>
      <c r="M964" s="147">
        <v>0</v>
      </c>
      <c r="N964" s="147">
        <v>28590053.27</v>
      </c>
      <c r="O964" s="147">
        <v>11967802.699999999</v>
      </c>
      <c r="P964" s="147">
        <v>6578829.25</v>
      </c>
      <c r="Q964" s="147"/>
      <c r="R964" s="147"/>
      <c r="S964" s="147"/>
      <c r="T964" s="147">
        <v>5388973.4500000002</v>
      </c>
      <c r="U964" s="147">
        <v>17146921.82</v>
      </c>
      <c r="V964" s="147">
        <v>9420150.2300000004</v>
      </c>
      <c r="W964" s="147">
        <v>7726771.5899999999</v>
      </c>
      <c r="X964" s="147">
        <v>41705798.310000002</v>
      </c>
      <c r="Y964" s="147">
        <v>41705798.310000002</v>
      </c>
      <c r="Z964" s="147">
        <v>500000</v>
      </c>
      <c r="AA964" s="147">
        <v>0</v>
      </c>
      <c r="AB964" s="148"/>
      <c r="AC964" s="149"/>
      <c r="AD964" s="149"/>
      <c r="AE964" s="149"/>
      <c r="AF964" s="149"/>
    </row>
    <row r="965" spans="1:32" ht="13.5" hidden="1" customHeight="1" outlineLevel="2" x14ac:dyDescent="0.15">
      <c r="A965" s="145">
        <v>888</v>
      </c>
      <c r="B965" s="146" t="s">
        <v>2027</v>
      </c>
      <c r="C965" s="146" t="s">
        <v>2130</v>
      </c>
      <c r="D965" s="146" t="s">
        <v>2131</v>
      </c>
      <c r="E965" s="146" t="s">
        <v>2142</v>
      </c>
      <c r="F965" s="146" t="s">
        <v>2143</v>
      </c>
      <c r="G965" s="147">
        <v>40676143.960000001</v>
      </c>
      <c r="H965" s="147">
        <v>17156203.460000001</v>
      </c>
      <c r="I965" s="147">
        <v>23519940.5</v>
      </c>
      <c r="J965" s="147"/>
      <c r="K965" s="147"/>
      <c r="L965" s="147"/>
      <c r="M965" s="147">
        <v>0</v>
      </c>
      <c r="N965" s="147">
        <v>23519940.5</v>
      </c>
      <c r="O965" s="147">
        <v>7596993.7199999997</v>
      </c>
      <c r="P965" s="147">
        <v>3203393.68</v>
      </c>
      <c r="Q965" s="147"/>
      <c r="R965" s="147"/>
      <c r="S965" s="147"/>
      <c r="T965" s="147">
        <v>4393600.04</v>
      </c>
      <c r="U965" s="147">
        <v>18595136.850000001</v>
      </c>
      <c r="V965" s="147">
        <v>7839290.8600000003</v>
      </c>
      <c r="W965" s="147">
        <v>10755845.99</v>
      </c>
      <c r="X965" s="147">
        <v>38669386.530000001</v>
      </c>
      <c r="Y965" s="147">
        <v>38669386.530000001</v>
      </c>
      <c r="Z965" s="147">
        <v>500000</v>
      </c>
      <c r="AA965" s="147">
        <v>0</v>
      </c>
      <c r="AB965" s="148"/>
      <c r="AC965" s="149"/>
      <c r="AD965" s="149"/>
      <c r="AE965" s="149"/>
      <c r="AF965" s="149"/>
    </row>
    <row r="966" spans="1:32" ht="13.5" hidden="1" customHeight="1" outlineLevel="2" x14ac:dyDescent="0.15">
      <c r="A966" s="145">
        <v>889</v>
      </c>
      <c r="B966" s="146" t="s">
        <v>2027</v>
      </c>
      <c r="C966" s="146" t="s">
        <v>2130</v>
      </c>
      <c r="D966" s="146" t="s">
        <v>2131</v>
      </c>
      <c r="E966" s="146" t="s">
        <v>2144</v>
      </c>
      <c r="F966" s="146" t="s">
        <v>2145</v>
      </c>
      <c r="G966" s="147">
        <v>30414771.260000002</v>
      </c>
      <c r="H966" s="147">
        <v>15210438.029999999</v>
      </c>
      <c r="I966" s="147">
        <v>15204333.23</v>
      </c>
      <c r="J966" s="147"/>
      <c r="K966" s="147"/>
      <c r="L966" s="147"/>
      <c r="M966" s="147">
        <v>0</v>
      </c>
      <c r="N966" s="147">
        <v>15204333.23</v>
      </c>
      <c r="O966" s="147">
        <v>5625457.1699999999</v>
      </c>
      <c r="P966" s="147">
        <v>2814139.68</v>
      </c>
      <c r="Q966" s="147"/>
      <c r="R966" s="147"/>
      <c r="S966" s="147"/>
      <c r="T966" s="147">
        <v>2811317.49</v>
      </c>
      <c r="U966" s="147">
        <v>16129236.02</v>
      </c>
      <c r="V966" s="147">
        <v>8056420.29</v>
      </c>
      <c r="W966" s="147">
        <v>8072815.7300000004</v>
      </c>
      <c r="X966" s="147">
        <v>26088466.449999999</v>
      </c>
      <c r="Y966" s="147">
        <v>26088466.449999999</v>
      </c>
      <c r="Z966" s="147">
        <v>500000</v>
      </c>
      <c r="AA966" s="147">
        <v>0</v>
      </c>
      <c r="AB966" s="148"/>
      <c r="AC966" s="149"/>
      <c r="AD966" s="149"/>
      <c r="AE966" s="149"/>
      <c r="AF966" s="149"/>
    </row>
    <row r="967" spans="1:32" ht="13.5" hidden="1" customHeight="1" outlineLevel="2" x14ac:dyDescent="0.15">
      <c r="A967" s="145">
        <v>890</v>
      </c>
      <c r="B967" s="146" t="s">
        <v>2027</v>
      </c>
      <c r="C967" s="146" t="s">
        <v>2130</v>
      </c>
      <c r="D967" s="146" t="s">
        <v>2131</v>
      </c>
      <c r="E967" s="146" t="s">
        <v>2146</v>
      </c>
      <c r="F967" s="146" t="s">
        <v>2147</v>
      </c>
      <c r="G967" s="147">
        <v>86233555.859999999</v>
      </c>
      <c r="H967" s="147">
        <v>46631309.450000003</v>
      </c>
      <c r="I967" s="147">
        <v>39602246.409999996</v>
      </c>
      <c r="J967" s="147"/>
      <c r="K967" s="147"/>
      <c r="L967" s="147"/>
      <c r="M967" s="147">
        <v>0</v>
      </c>
      <c r="N967" s="147">
        <v>39602246.409999996</v>
      </c>
      <c r="O967" s="147">
        <v>16221610.67</v>
      </c>
      <c r="P967" s="147">
        <v>8772365.7200000007</v>
      </c>
      <c r="Q967" s="147"/>
      <c r="R967" s="147"/>
      <c r="S967" s="147"/>
      <c r="T967" s="147">
        <v>7449244.9500000002</v>
      </c>
      <c r="U967" s="147">
        <v>27597585.550000001</v>
      </c>
      <c r="V967" s="147">
        <v>14887716.83</v>
      </c>
      <c r="W967" s="147">
        <v>12709868.720000001</v>
      </c>
      <c r="X967" s="147">
        <v>59761360.079999998</v>
      </c>
      <c r="Y967" s="147">
        <v>59761360.079999998</v>
      </c>
      <c r="Z967" s="147">
        <v>680000</v>
      </c>
      <c r="AA967" s="147">
        <v>0</v>
      </c>
      <c r="AB967" s="148"/>
      <c r="AC967" s="149"/>
      <c r="AD967" s="149"/>
      <c r="AE967" s="149"/>
      <c r="AF967" s="149"/>
    </row>
    <row r="968" spans="1:32" ht="13.5" hidden="1" customHeight="1" outlineLevel="2" x14ac:dyDescent="0.15">
      <c r="A968" s="145">
        <v>891</v>
      </c>
      <c r="B968" s="146" t="s">
        <v>2027</v>
      </c>
      <c r="C968" s="146" t="s">
        <v>2130</v>
      </c>
      <c r="D968" s="146" t="s">
        <v>2131</v>
      </c>
      <c r="E968" s="146" t="s">
        <v>2148</v>
      </c>
      <c r="F968" s="146" t="s">
        <v>2149</v>
      </c>
      <c r="G968" s="147">
        <v>87212488.109999999</v>
      </c>
      <c r="H968" s="147">
        <v>40390812.75</v>
      </c>
      <c r="I968" s="147">
        <v>46821675.359999999</v>
      </c>
      <c r="J968" s="147"/>
      <c r="K968" s="147"/>
      <c r="L968" s="147"/>
      <c r="M968" s="147">
        <v>0</v>
      </c>
      <c r="N968" s="147">
        <v>46821675.359999999</v>
      </c>
      <c r="O968" s="147">
        <v>16408324.699999999</v>
      </c>
      <c r="P968" s="147">
        <v>7600164.7699999996</v>
      </c>
      <c r="Q968" s="147"/>
      <c r="R968" s="147"/>
      <c r="S968" s="147"/>
      <c r="T968" s="147">
        <v>8808159.9299999997</v>
      </c>
      <c r="U968" s="147">
        <v>25402141.379999999</v>
      </c>
      <c r="V968" s="147">
        <v>11758745.48</v>
      </c>
      <c r="W968" s="147">
        <v>13643395.9</v>
      </c>
      <c r="X968" s="147">
        <v>69273231.189999998</v>
      </c>
      <c r="Y968" s="147">
        <v>69273231.189999998</v>
      </c>
      <c r="Z968" s="147">
        <v>1515630.25</v>
      </c>
      <c r="AA968" s="147">
        <v>0</v>
      </c>
      <c r="AB968" s="148"/>
      <c r="AC968" s="149"/>
      <c r="AD968" s="149"/>
      <c r="AE968" s="149"/>
      <c r="AF968" s="149"/>
    </row>
    <row r="969" spans="1:32" ht="13.5" hidden="1" customHeight="1" outlineLevel="2" x14ac:dyDescent="0.15">
      <c r="A969" s="145">
        <v>892</v>
      </c>
      <c r="B969" s="146" t="s">
        <v>2027</v>
      </c>
      <c r="C969" s="146" t="s">
        <v>2130</v>
      </c>
      <c r="D969" s="146" t="s">
        <v>2131</v>
      </c>
      <c r="E969" s="146" t="s">
        <v>2150</v>
      </c>
      <c r="F969" s="146" t="s">
        <v>2151</v>
      </c>
      <c r="G969" s="147">
        <v>34215766.270000003</v>
      </c>
      <c r="H969" s="147">
        <v>16735213.550000001</v>
      </c>
      <c r="I969" s="147">
        <v>17480552.719999999</v>
      </c>
      <c r="J969" s="147"/>
      <c r="K969" s="147"/>
      <c r="L969" s="147"/>
      <c r="M969" s="147">
        <v>0</v>
      </c>
      <c r="N969" s="147">
        <v>17480552.719999999</v>
      </c>
      <c r="O969" s="147">
        <v>6361639.2400000002</v>
      </c>
      <c r="P969" s="147">
        <v>3111919.88</v>
      </c>
      <c r="Q969" s="147"/>
      <c r="R969" s="147"/>
      <c r="S969" s="147"/>
      <c r="T969" s="147">
        <v>3249719.36</v>
      </c>
      <c r="U969" s="147">
        <v>15992717.140000001</v>
      </c>
      <c r="V969" s="147">
        <v>7814376.5700000003</v>
      </c>
      <c r="W969" s="147">
        <v>8178340.5700000003</v>
      </c>
      <c r="X969" s="147">
        <v>28908612.649999999</v>
      </c>
      <c r="Y969" s="147">
        <v>28908612.649999999</v>
      </c>
      <c r="Z969" s="147">
        <v>500000</v>
      </c>
      <c r="AA969" s="147">
        <v>0</v>
      </c>
      <c r="AB969" s="148"/>
      <c r="AC969" s="149"/>
      <c r="AD969" s="149"/>
      <c r="AE969" s="149"/>
      <c r="AF969" s="149"/>
    </row>
    <row r="970" spans="1:32" ht="13.5" hidden="1" customHeight="1" outlineLevel="2" x14ac:dyDescent="0.15">
      <c r="A970" s="145">
        <v>893</v>
      </c>
      <c r="B970" s="146" t="s">
        <v>2027</v>
      </c>
      <c r="C970" s="146" t="s">
        <v>2130</v>
      </c>
      <c r="D970" s="146" t="s">
        <v>2131</v>
      </c>
      <c r="E970" s="146" t="s">
        <v>2152</v>
      </c>
      <c r="F970" s="146" t="s">
        <v>2153</v>
      </c>
      <c r="G970" s="147">
        <v>68268068.030000001</v>
      </c>
      <c r="H970" s="147">
        <v>37537565.799999997</v>
      </c>
      <c r="I970" s="147">
        <v>30730502.23</v>
      </c>
      <c r="J970" s="147"/>
      <c r="K970" s="147"/>
      <c r="L970" s="147"/>
      <c r="M970" s="147">
        <v>0</v>
      </c>
      <c r="N970" s="147">
        <v>30730502.23</v>
      </c>
      <c r="O970" s="147">
        <v>12869111.57</v>
      </c>
      <c r="P970" s="147">
        <v>7078548.1399999997</v>
      </c>
      <c r="Q970" s="147"/>
      <c r="R970" s="147"/>
      <c r="S970" s="147"/>
      <c r="T970" s="147">
        <v>5790563.4299999997</v>
      </c>
      <c r="U970" s="147">
        <v>32754509.359999999</v>
      </c>
      <c r="V970" s="147">
        <v>17915230.059999999</v>
      </c>
      <c r="W970" s="147">
        <v>14839279.300000001</v>
      </c>
      <c r="X970" s="147">
        <v>51360344.960000001</v>
      </c>
      <c r="Y970" s="147">
        <v>51360344.960000001</v>
      </c>
      <c r="Z970" s="147">
        <v>5924697.5999999996</v>
      </c>
      <c r="AA970" s="147">
        <v>0</v>
      </c>
      <c r="AB970" s="148"/>
      <c r="AC970" s="149"/>
      <c r="AD970" s="149"/>
      <c r="AE970" s="149"/>
      <c r="AF970" s="149"/>
    </row>
    <row r="971" spans="1:32" ht="13.5" hidden="1" customHeight="1" outlineLevel="2" x14ac:dyDescent="0.15">
      <c r="A971" s="145">
        <v>894</v>
      </c>
      <c r="B971" s="146" t="s">
        <v>2027</v>
      </c>
      <c r="C971" s="146" t="s">
        <v>2130</v>
      </c>
      <c r="D971" s="146" t="s">
        <v>2131</v>
      </c>
      <c r="E971" s="146" t="s">
        <v>2154</v>
      </c>
      <c r="F971" s="146" t="s">
        <v>2155</v>
      </c>
      <c r="G971" s="147">
        <v>37293733.130000003</v>
      </c>
      <c r="H971" s="147">
        <v>16618919.369999999</v>
      </c>
      <c r="I971" s="147">
        <v>20674813.760000002</v>
      </c>
      <c r="J971" s="147"/>
      <c r="K971" s="147"/>
      <c r="L971" s="147"/>
      <c r="M971" s="147">
        <v>0</v>
      </c>
      <c r="N971" s="147">
        <v>20674813.760000002</v>
      </c>
      <c r="O971" s="147">
        <v>6926135.9800000004</v>
      </c>
      <c r="P971" s="147">
        <v>3087759.12</v>
      </c>
      <c r="Q971" s="147"/>
      <c r="R971" s="147"/>
      <c r="S971" s="147"/>
      <c r="T971" s="147">
        <v>3838376.86</v>
      </c>
      <c r="U971" s="147">
        <v>18133848.780000001</v>
      </c>
      <c r="V971" s="147">
        <v>8060939.5099999998</v>
      </c>
      <c r="W971" s="147">
        <v>10072909.27</v>
      </c>
      <c r="X971" s="147">
        <v>34586099.890000001</v>
      </c>
      <c r="Y971" s="147">
        <v>34586099.890000001</v>
      </c>
      <c r="Z971" s="147">
        <v>500000</v>
      </c>
      <c r="AA971" s="147">
        <v>0</v>
      </c>
      <c r="AB971" s="148"/>
      <c r="AC971" s="149"/>
      <c r="AD971" s="149"/>
      <c r="AE971" s="149"/>
      <c r="AF971" s="149"/>
    </row>
    <row r="972" spans="1:32" ht="13.5" hidden="1" customHeight="1" outlineLevel="1" x14ac:dyDescent="0.15">
      <c r="A972" s="151"/>
      <c r="B972" s="152"/>
      <c r="C972" s="153"/>
      <c r="D972" s="154" t="s">
        <v>2156</v>
      </c>
      <c r="E972" s="152"/>
      <c r="F972" s="152"/>
      <c r="G972" s="155">
        <v>744525835.51999998</v>
      </c>
      <c r="H972" s="155">
        <v>410615911.87000006</v>
      </c>
      <c r="I972" s="155">
        <v>333909923.64999998</v>
      </c>
      <c r="J972" s="155"/>
      <c r="K972" s="155"/>
      <c r="L972" s="155"/>
      <c r="M972" s="155">
        <v>14517710.970000001</v>
      </c>
      <c r="N972" s="155">
        <v>319392212.67999995</v>
      </c>
      <c r="O972" s="155">
        <v>139894995.07999998</v>
      </c>
      <c r="P972" s="155">
        <v>77179815.679999992</v>
      </c>
      <c r="Q972" s="155"/>
      <c r="R972" s="155"/>
      <c r="S972" s="155"/>
      <c r="T972" s="155">
        <v>62715179.399999999</v>
      </c>
      <c r="U972" s="155">
        <v>467966318.42999995</v>
      </c>
      <c r="V972" s="155">
        <v>259345884.44999999</v>
      </c>
      <c r="W972" s="155">
        <v>208620433.98000002</v>
      </c>
      <c r="X972" s="155">
        <v>605245537.02999985</v>
      </c>
      <c r="Y972" s="155">
        <v>604001761.16999984</v>
      </c>
      <c r="Z972" s="155">
        <v>28510400</v>
      </c>
      <c r="AA972" s="155">
        <v>10484725.5</v>
      </c>
      <c r="AB972" s="148"/>
      <c r="AC972" s="149"/>
      <c r="AD972" s="149"/>
      <c r="AE972" s="149"/>
      <c r="AF972" s="149"/>
    </row>
    <row r="973" spans="1:32" ht="13.5" hidden="1" customHeight="1" outlineLevel="2" x14ac:dyDescent="0.15">
      <c r="A973" s="156">
        <v>895</v>
      </c>
      <c r="B973" s="157" t="s">
        <v>2027</v>
      </c>
      <c r="C973" s="146" t="s">
        <v>2157</v>
      </c>
      <c r="D973" s="157" t="s">
        <v>2158</v>
      </c>
      <c r="E973" s="157" t="s">
        <v>2159</v>
      </c>
      <c r="F973" s="157" t="s">
        <v>2160</v>
      </c>
      <c r="G973" s="147">
        <v>129595480.56999999</v>
      </c>
      <c r="H973" s="147">
        <v>92089768.480000004</v>
      </c>
      <c r="I973" s="147">
        <v>37505712.090000004</v>
      </c>
      <c r="J973" s="147"/>
      <c r="K973" s="147"/>
      <c r="L973" s="147"/>
      <c r="M973" s="147">
        <v>0</v>
      </c>
      <c r="N973" s="147">
        <v>37505712.090000004</v>
      </c>
      <c r="O973" s="147">
        <v>24550243.300000001</v>
      </c>
      <c r="P973" s="147">
        <v>17444461.289999999</v>
      </c>
      <c r="Q973" s="147"/>
      <c r="R973" s="147"/>
      <c r="S973" s="147"/>
      <c r="T973" s="147">
        <v>7105782.0099999998</v>
      </c>
      <c r="U973" s="147">
        <v>324835470.18000001</v>
      </c>
      <c r="V973" s="147">
        <v>217141075.22999999</v>
      </c>
      <c r="W973" s="147">
        <v>107694394.95</v>
      </c>
      <c r="X973" s="147">
        <v>152305889.05000001</v>
      </c>
      <c r="Y973" s="147">
        <v>152305889.05000001</v>
      </c>
      <c r="Z973" s="147">
        <v>208800</v>
      </c>
      <c r="AA973" s="147">
        <v>5737318.1600000001</v>
      </c>
      <c r="AB973" s="148"/>
      <c r="AC973" s="149"/>
      <c r="AD973" s="149"/>
      <c r="AE973" s="149"/>
      <c r="AF973" s="149"/>
    </row>
    <row r="974" spans="1:32" ht="13.5" hidden="1" customHeight="1" outlineLevel="2" x14ac:dyDescent="0.15">
      <c r="A974" s="145">
        <v>896</v>
      </c>
      <c r="B974" s="146" t="s">
        <v>2027</v>
      </c>
      <c r="C974" s="146" t="s">
        <v>2157</v>
      </c>
      <c r="D974" s="146" t="s">
        <v>2158</v>
      </c>
      <c r="E974" s="146" t="s">
        <v>2161</v>
      </c>
      <c r="F974" s="146" t="s">
        <v>2162</v>
      </c>
      <c r="G974" s="147">
        <v>68287411.549999997</v>
      </c>
      <c r="H974" s="147">
        <v>45262624.329999998</v>
      </c>
      <c r="I974" s="147">
        <v>23024787.219999999</v>
      </c>
      <c r="J974" s="147"/>
      <c r="K974" s="147"/>
      <c r="L974" s="147"/>
      <c r="M974" s="147">
        <v>0</v>
      </c>
      <c r="N974" s="147">
        <v>23024787.219999999</v>
      </c>
      <c r="O974" s="147">
        <v>12893134.460000001</v>
      </c>
      <c r="P974" s="147">
        <v>8540961.5199999996</v>
      </c>
      <c r="Q974" s="147"/>
      <c r="R974" s="147"/>
      <c r="S974" s="147"/>
      <c r="T974" s="147">
        <v>4352172.9400000004</v>
      </c>
      <c r="U974" s="147">
        <v>57542646.020000003</v>
      </c>
      <c r="V974" s="147">
        <v>35630566.149999999</v>
      </c>
      <c r="W974" s="147">
        <v>21912079.870000001</v>
      </c>
      <c r="X974" s="147">
        <v>49289040.030000001</v>
      </c>
      <c r="Y974" s="147">
        <v>49289040.030000001</v>
      </c>
      <c r="Z974" s="147">
        <v>15000000</v>
      </c>
      <c r="AA974" s="147">
        <v>1377332.81</v>
      </c>
      <c r="AB974" s="148"/>
      <c r="AC974" s="149"/>
      <c r="AD974" s="149"/>
      <c r="AE974" s="149"/>
      <c r="AF974" s="149"/>
    </row>
    <row r="975" spans="1:32" ht="13.5" hidden="1" customHeight="1" outlineLevel="2" x14ac:dyDescent="0.15">
      <c r="A975" s="145">
        <v>897</v>
      </c>
      <c r="B975" s="146" t="s">
        <v>2027</v>
      </c>
      <c r="C975" s="146" t="s">
        <v>2157</v>
      </c>
      <c r="D975" s="146" t="s">
        <v>2158</v>
      </c>
      <c r="E975" s="146" t="s">
        <v>2163</v>
      </c>
      <c r="F975" s="146" t="s">
        <v>2164</v>
      </c>
      <c r="G975" s="147">
        <v>60167441.740000002</v>
      </c>
      <c r="H975" s="147">
        <v>28749354.120000001</v>
      </c>
      <c r="I975" s="147">
        <v>31418087.620000001</v>
      </c>
      <c r="J975" s="147"/>
      <c r="K975" s="147"/>
      <c r="L975" s="147"/>
      <c r="M975" s="147">
        <v>0</v>
      </c>
      <c r="N975" s="147">
        <v>31418087.620000001</v>
      </c>
      <c r="O975" s="147">
        <v>11403968.98</v>
      </c>
      <c r="P975" s="147">
        <v>5448984.1600000001</v>
      </c>
      <c r="Q975" s="147"/>
      <c r="R975" s="147"/>
      <c r="S975" s="147"/>
      <c r="T975" s="147">
        <v>5954984.8200000003</v>
      </c>
      <c r="U975" s="147">
        <v>24646274.190000001</v>
      </c>
      <c r="V975" s="147">
        <v>11668531.720000001</v>
      </c>
      <c r="W975" s="147">
        <v>12977742.470000001</v>
      </c>
      <c r="X975" s="147">
        <v>50350814.909999996</v>
      </c>
      <c r="Y975" s="147">
        <v>48534418.189999998</v>
      </c>
      <c r="Z975" s="147">
        <v>3180000</v>
      </c>
      <c r="AA975" s="147">
        <v>732815.08</v>
      </c>
      <c r="AB975" s="148"/>
      <c r="AC975" s="149"/>
      <c r="AD975" s="149"/>
      <c r="AE975" s="149"/>
      <c r="AF975" s="149"/>
    </row>
    <row r="976" spans="1:32" ht="13.5" hidden="1" customHeight="1" outlineLevel="2" x14ac:dyDescent="0.15">
      <c r="A976" s="145">
        <v>898</v>
      </c>
      <c r="B976" s="146" t="s">
        <v>2027</v>
      </c>
      <c r="C976" s="146" t="s">
        <v>2157</v>
      </c>
      <c r="D976" s="146" t="s">
        <v>2158</v>
      </c>
      <c r="E976" s="146" t="s">
        <v>2165</v>
      </c>
      <c r="F976" s="146" t="s">
        <v>2166</v>
      </c>
      <c r="G976" s="147">
        <v>35179973.460000001</v>
      </c>
      <c r="H976" s="147">
        <v>15897204.300000001</v>
      </c>
      <c r="I976" s="147">
        <v>19282769.16</v>
      </c>
      <c r="J976" s="147"/>
      <c r="K976" s="147"/>
      <c r="L976" s="147"/>
      <c r="M976" s="147">
        <v>0</v>
      </c>
      <c r="N976" s="147">
        <v>19282769.16</v>
      </c>
      <c r="O976" s="147">
        <v>6618675.2699999996</v>
      </c>
      <c r="P976" s="147">
        <v>2989976.97</v>
      </c>
      <c r="Q976" s="147"/>
      <c r="R976" s="147"/>
      <c r="S976" s="147"/>
      <c r="T976" s="147">
        <v>3628698.3</v>
      </c>
      <c r="U976" s="147">
        <v>12906485.109999999</v>
      </c>
      <c r="V976" s="147">
        <v>5782595.7300000004</v>
      </c>
      <c r="W976" s="147">
        <v>7123889.3799999999</v>
      </c>
      <c r="X976" s="147">
        <v>30035356.84</v>
      </c>
      <c r="Y976" s="147">
        <v>30035356.84</v>
      </c>
      <c r="Z976" s="147">
        <v>4500000</v>
      </c>
      <c r="AA976" s="147">
        <v>351285.96</v>
      </c>
      <c r="AB976" s="148"/>
      <c r="AC976" s="149"/>
      <c r="AD976" s="149"/>
      <c r="AE976" s="149"/>
      <c r="AF976" s="149"/>
    </row>
    <row r="977" spans="1:32" ht="13.5" hidden="1" customHeight="1" outlineLevel="2" x14ac:dyDescent="0.15">
      <c r="A977" s="145">
        <v>899</v>
      </c>
      <c r="B977" s="146" t="s">
        <v>2027</v>
      </c>
      <c r="C977" s="146" t="s">
        <v>2157</v>
      </c>
      <c r="D977" s="146" t="s">
        <v>2158</v>
      </c>
      <c r="E977" s="146" t="s">
        <v>2167</v>
      </c>
      <c r="F977" s="146" t="s">
        <v>2168</v>
      </c>
      <c r="G977" s="147">
        <v>91266446.290000007</v>
      </c>
      <c r="H977" s="147">
        <v>40062690.039999999</v>
      </c>
      <c r="I977" s="147">
        <v>51203756.25</v>
      </c>
      <c r="J977" s="147"/>
      <c r="K977" s="147"/>
      <c r="L977" s="147"/>
      <c r="M977" s="147">
        <v>0</v>
      </c>
      <c r="N977" s="147">
        <v>51203756.25</v>
      </c>
      <c r="O977" s="147">
        <v>17193031.07</v>
      </c>
      <c r="P977" s="147">
        <v>7546285.3799999999</v>
      </c>
      <c r="Q977" s="147"/>
      <c r="R977" s="147"/>
      <c r="S977" s="147"/>
      <c r="T977" s="147">
        <v>9646745.6899999995</v>
      </c>
      <c r="U977" s="147">
        <v>45259578.799999997</v>
      </c>
      <c r="V977" s="147">
        <v>19768572.579999998</v>
      </c>
      <c r="W977" s="147">
        <v>25491006.219999999</v>
      </c>
      <c r="X977" s="147">
        <v>86341508.159999996</v>
      </c>
      <c r="Y977" s="147">
        <v>86341508.159999996</v>
      </c>
      <c r="Z977" s="147">
        <v>180000</v>
      </c>
      <c r="AA977" s="147">
        <v>1215542.47</v>
      </c>
      <c r="AB977" s="148"/>
      <c r="AC977" s="149"/>
      <c r="AD977" s="149"/>
      <c r="AE977" s="149"/>
      <c r="AF977" s="149"/>
    </row>
    <row r="978" spans="1:32" ht="13.5" hidden="1" customHeight="1" outlineLevel="2" x14ac:dyDescent="0.15">
      <c r="A978" s="145">
        <v>900</v>
      </c>
      <c r="B978" s="146" t="s">
        <v>2027</v>
      </c>
      <c r="C978" s="146" t="s">
        <v>2157</v>
      </c>
      <c r="D978" s="146" t="s">
        <v>2158</v>
      </c>
      <c r="E978" s="146" t="s">
        <v>2169</v>
      </c>
      <c r="F978" s="146" t="s">
        <v>2170</v>
      </c>
      <c r="G978" s="147">
        <v>61807581.539999999</v>
      </c>
      <c r="H978" s="147">
        <v>30926236.879999999</v>
      </c>
      <c r="I978" s="147">
        <v>30881344.66</v>
      </c>
      <c r="J978" s="147"/>
      <c r="K978" s="147"/>
      <c r="L978" s="147"/>
      <c r="M978" s="147">
        <v>0</v>
      </c>
      <c r="N978" s="147">
        <v>30881344.66</v>
      </c>
      <c r="O978" s="147">
        <v>11714836.5</v>
      </c>
      <c r="P978" s="147">
        <v>5861357.7300000004</v>
      </c>
      <c r="Q978" s="147"/>
      <c r="R978" s="147"/>
      <c r="S978" s="147"/>
      <c r="T978" s="147">
        <v>5853478.7699999996</v>
      </c>
      <c r="U978" s="147">
        <v>31125491.649999999</v>
      </c>
      <c r="V978" s="147">
        <v>15452670.390000001</v>
      </c>
      <c r="W978" s="147">
        <v>15672821.26</v>
      </c>
      <c r="X978" s="147">
        <v>52407644.689999998</v>
      </c>
      <c r="Y978" s="147">
        <v>49342107.960000001</v>
      </c>
      <c r="Z978" s="147">
        <v>0</v>
      </c>
      <c r="AA978" s="147">
        <v>749205.6</v>
      </c>
      <c r="AB978" s="148"/>
      <c r="AC978" s="149"/>
      <c r="AD978" s="149"/>
      <c r="AE978" s="149"/>
      <c r="AF978" s="149"/>
    </row>
    <row r="979" spans="1:32" ht="13.5" hidden="1" customHeight="1" outlineLevel="2" x14ac:dyDescent="0.15">
      <c r="A979" s="145">
        <v>901</v>
      </c>
      <c r="B979" s="146" t="s">
        <v>2027</v>
      </c>
      <c r="C979" s="146" t="s">
        <v>2157</v>
      </c>
      <c r="D979" s="146" t="s">
        <v>2158</v>
      </c>
      <c r="E979" s="146" t="s">
        <v>2171</v>
      </c>
      <c r="F979" s="146" t="s">
        <v>2172</v>
      </c>
      <c r="G979" s="147">
        <v>33905597.909999996</v>
      </c>
      <c r="H979" s="147">
        <v>15132288.02</v>
      </c>
      <c r="I979" s="147">
        <v>18773309.890000001</v>
      </c>
      <c r="J979" s="147"/>
      <c r="K979" s="147"/>
      <c r="L979" s="147"/>
      <c r="M979" s="147">
        <v>0</v>
      </c>
      <c r="N979" s="147">
        <v>18773309.890000001</v>
      </c>
      <c r="O979" s="147">
        <v>6413728.4299999997</v>
      </c>
      <c r="P979" s="147">
        <v>2862865.3</v>
      </c>
      <c r="Q979" s="147"/>
      <c r="R979" s="147"/>
      <c r="S979" s="147"/>
      <c r="T979" s="147">
        <v>3550863.13</v>
      </c>
      <c r="U979" s="147">
        <v>10924112.84</v>
      </c>
      <c r="V979" s="147">
        <v>4852933.68</v>
      </c>
      <c r="W979" s="147">
        <v>6071179.1600000001</v>
      </c>
      <c r="X979" s="147">
        <v>28395352.18</v>
      </c>
      <c r="Y979" s="147">
        <v>28395352.18</v>
      </c>
      <c r="Z979" s="147">
        <v>0</v>
      </c>
      <c r="AA979" s="147">
        <v>226612.22</v>
      </c>
      <c r="AB979" s="148"/>
      <c r="AC979" s="149"/>
      <c r="AD979" s="149"/>
      <c r="AE979" s="149"/>
      <c r="AF979" s="149"/>
    </row>
    <row r="980" spans="1:32" ht="13.5" hidden="1" customHeight="1" outlineLevel="2" x14ac:dyDescent="0.15">
      <c r="A980" s="145">
        <v>902</v>
      </c>
      <c r="B980" s="146" t="s">
        <v>2027</v>
      </c>
      <c r="C980" s="146" t="s">
        <v>2157</v>
      </c>
      <c r="D980" s="146" t="s">
        <v>2158</v>
      </c>
      <c r="E980" s="146" t="s">
        <v>2173</v>
      </c>
      <c r="F980" s="146" t="s">
        <v>2174</v>
      </c>
      <c r="G980" s="147">
        <v>35943019.719999999</v>
      </c>
      <c r="H980" s="147">
        <v>14252951.630000001</v>
      </c>
      <c r="I980" s="147">
        <v>21690068.09</v>
      </c>
      <c r="J980" s="147"/>
      <c r="K980" s="147"/>
      <c r="L980" s="147"/>
      <c r="M980" s="147">
        <v>0</v>
      </c>
      <c r="N980" s="147">
        <v>21690068.09</v>
      </c>
      <c r="O980" s="147">
        <v>6797011.3799999999</v>
      </c>
      <c r="P980" s="147">
        <v>2696181.36</v>
      </c>
      <c r="Q980" s="147"/>
      <c r="R980" s="147"/>
      <c r="S980" s="147"/>
      <c r="T980" s="147">
        <v>4100830.02</v>
      </c>
      <c r="U980" s="147">
        <v>17630765.789999999</v>
      </c>
      <c r="V980" s="147">
        <v>6953184.0099999998</v>
      </c>
      <c r="W980" s="147">
        <v>10677581.779999999</v>
      </c>
      <c r="X980" s="147">
        <v>36468479.890000001</v>
      </c>
      <c r="Y980" s="147">
        <v>36468479.890000001</v>
      </c>
      <c r="Z980" s="147">
        <v>2180000</v>
      </c>
      <c r="AA980" s="147">
        <v>272294.2</v>
      </c>
      <c r="AB980" s="148"/>
      <c r="AC980" s="149"/>
      <c r="AD980" s="149"/>
      <c r="AE980" s="149"/>
      <c r="AF980" s="149"/>
    </row>
    <row r="981" spans="1:32" ht="13.5" hidden="1" customHeight="1" outlineLevel="1" x14ac:dyDescent="0.15">
      <c r="A981" s="151"/>
      <c r="B981" s="152"/>
      <c r="C981" s="153"/>
      <c r="D981" s="154" t="s">
        <v>2175</v>
      </c>
      <c r="E981" s="152"/>
      <c r="F981" s="152"/>
      <c r="G981" s="155">
        <v>516152952.78000009</v>
      </c>
      <c r="H981" s="155">
        <v>282373117.80000001</v>
      </c>
      <c r="I981" s="155">
        <v>233779834.97999999</v>
      </c>
      <c r="J981" s="155"/>
      <c r="K981" s="155"/>
      <c r="L981" s="155"/>
      <c r="M981" s="155">
        <v>0</v>
      </c>
      <c r="N981" s="155">
        <v>233779834.97999999</v>
      </c>
      <c r="O981" s="155">
        <v>97584629.390000015</v>
      </c>
      <c r="P981" s="155">
        <v>53391073.709999993</v>
      </c>
      <c r="Q981" s="155"/>
      <c r="R981" s="155"/>
      <c r="S981" s="155"/>
      <c r="T981" s="155">
        <v>44193555.680000007</v>
      </c>
      <c r="U981" s="155">
        <v>524870824.57999998</v>
      </c>
      <c r="V981" s="155">
        <v>317250129.48999995</v>
      </c>
      <c r="W981" s="155">
        <v>207620695.09</v>
      </c>
      <c r="X981" s="155">
        <v>485594085.75</v>
      </c>
      <c r="Y981" s="155">
        <v>480712152.29999995</v>
      </c>
      <c r="Z981" s="155">
        <v>25248800</v>
      </c>
      <c r="AA981" s="155">
        <v>10662406.5</v>
      </c>
      <c r="AB981" s="148"/>
      <c r="AC981" s="149"/>
      <c r="AD981" s="149"/>
      <c r="AE981" s="149"/>
      <c r="AF981" s="149"/>
    </row>
    <row r="982" spans="1:32" ht="13.5" hidden="1" customHeight="1" outlineLevel="2" x14ac:dyDescent="0.15">
      <c r="A982" s="156">
        <v>903</v>
      </c>
      <c r="B982" s="157" t="s">
        <v>2027</v>
      </c>
      <c r="C982" s="146" t="s">
        <v>2176</v>
      </c>
      <c r="D982" s="157" t="s">
        <v>2177</v>
      </c>
      <c r="E982" s="157" t="s">
        <v>2178</v>
      </c>
      <c r="F982" s="157" t="s">
        <v>2179</v>
      </c>
      <c r="G982" s="147">
        <v>103601251.67</v>
      </c>
      <c r="H982" s="147">
        <v>66060867.869999997</v>
      </c>
      <c r="I982" s="147">
        <v>37540383.799999997</v>
      </c>
      <c r="J982" s="147"/>
      <c r="K982" s="147"/>
      <c r="L982" s="147"/>
      <c r="M982" s="147">
        <v>0</v>
      </c>
      <c r="N982" s="147">
        <v>37540383.799999997</v>
      </c>
      <c r="O982" s="147">
        <v>19585711.260000002</v>
      </c>
      <c r="P982" s="147">
        <v>12479361.34</v>
      </c>
      <c r="Q982" s="147"/>
      <c r="R982" s="147"/>
      <c r="S982" s="147"/>
      <c r="T982" s="147">
        <v>7106349.9199999999</v>
      </c>
      <c r="U982" s="147">
        <v>230711548.25999999</v>
      </c>
      <c r="V982" s="147">
        <v>136992781.78999999</v>
      </c>
      <c r="W982" s="147">
        <v>93718766.469999999</v>
      </c>
      <c r="X982" s="147">
        <v>138365500.19</v>
      </c>
      <c r="Y982" s="147">
        <v>138365500.19</v>
      </c>
      <c r="Z982" s="147">
        <v>296160</v>
      </c>
      <c r="AA982" s="147">
        <v>2882087.81</v>
      </c>
      <c r="AB982" s="148"/>
      <c r="AC982" s="149"/>
      <c r="AD982" s="149"/>
      <c r="AE982" s="149"/>
      <c r="AF982" s="149"/>
    </row>
    <row r="983" spans="1:32" ht="13.5" hidden="1" customHeight="1" outlineLevel="2" x14ac:dyDescent="0.15">
      <c r="A983" s="145">
        <v>904</v>
      </c>
      <c r="B983" s="146" t="s">
        <v>2027</v>
      </c>
      <c r="C983" s="146" t="s">
        <v>2176</v>
      </c>
      <c r="D983" s="146" t="s">
        <v>2177</v>
      </c>
      <c r="E983" s="146" t="s">
        <v>2180</v>
      </c>
      <c r="F983" s="146" t="s">
        <v>2181</v>
      </c>
      <c r="G983" s="147">
        <v>71854168.969999999</v>
      </c>
      <c r="H983" s="147">
        <v>49064887.899999999</v>
      </c>
      <c r="I983" s="147">
        <v>22789281.07</v>
      </c>
      <c r="J983" s="147"/>
      <c r="K983" s="147"/>
      <c r="L983" s="147"/>
      <c r="M983" s="147">
        <v>0</v>
      </c>
      <c r="N983" s="147">
        <v>22789281.07</v>
      </c>
      <c r="O983" s="147">
        <v>13645686.210000001</v>
      </c>
      <c r="P983" s="147">
        <v>9312599.1199999992</v>
      </c>
      <c r="Q983" s="147"/>
      <c r="R983" s="147"/>
      <c r="S983" s="147"/>
      <c r="T983" s="147">
        <v>4333087.09</v>
      </c>
      <c r="U983" s="147">
        <v>108556366.12</v>
      </c>
      <c r="V983" s="147">
        <v>67980709.980000004</v>
      </c>
      <c r="W983" s="147">
        <v>40575656.140000001</v>
      </c>
      <c r="X983" s="147">
        <v>67698024.299999997</v>
      </c>
      <c r="Y983" s="147">
        <v>59755117.789999999</v>
      </c>
      <c r="Z983" s="147">
        <v>0</v>
      </c>
      <c r="AA983" s="147">
        <v>1076722.67</v>
      </c>
      <c r="AB983" s="148"/>
      <c r="AC983" s="149"/>
      <c r="AD983" s="149"/>
      <c r="AE983" s="149"/>
      <c r="AF983" s="149"/>
    </row>
    <row r="984" spans="1:32" ht="13.5" hidden="1" customHeight="1" outlineLevel="2" x14ac:dyDescent="0.15">
      <c r="A984" s="145">
        <v>905</v>
      </c>
      <c r="B984" s="146" t="s">
        <v>2027</v>
      </c>
      <c r="C984" s="146" t="s">
        <v>2176</v>
      </c>
      <c r="D984" s="146" t="s">
        <v>2177</v>
      </c>
      <c r="E984" s="146" t="s">
        <v>2182</v>
      </c>
      <c r="F984" s="146" t="s">
        <v>2183</v>
      </c>
      <c r="G984" s="147">
        <v>68799046.989999995</v>
      </c>
      <c r="H984" s="147">
        <v>31723143.16</v>
      </c>
      <c r="I984" s="147">
        <v>37075903.829999998</v>
      </c>
      <c r="J984" s="147"/>
      <c r="K984" s="147"/>
      <c r="L984" s="147"/>
      <c r="M984" s="147">
        <v>0</v>
      </c>
      <c r="N984" s="147">
        <v>37075903.829999998</v>
      </c>
      <c r="O984" s="147">
        <v>13051710.15</v>
      </c>
      <c r="P984" s="147">
        <v>6017493.0999999996</v>
      </c>
      <c r="Q984" s="147"/>
      <c r="R984" s="147"/>
      <c r="S984" s="147"/>
      <c r="T984" s="147">
        <v>7034217.0499999998</v>
      </c>
      <c r="U984" s="147">
        <v>26789798.57</v>
      </c>
      <c r="V984" s="147">
        <v>12280087.74</v>
      </c>
      <c r="W984" s="147">
        <v>14509710.83</v>
      </c>
      <c r="X984" s="147">
        <v>58619831.710000001</v>
      </c>
      <c r="Y984" s="147">
        <v>58619831.710000001</v>
      </c>
      <c r="Z984" s="147">
        <v>180000</v>
      </c>
      <c r="AA984" s="147">
        <v>759001.92</v>
      </c>
      <c r="AB984" s="148"/>
      <c r="AC984" s="149"/>
      <c r="AD984" s="149"/>
      <c r="AE984" s="149"/>
      <c r="AF984" s="149"/>
    </row>
    <row r="985" spans="1:32" ht="13.5" hidden="1" customHeight="1" outlineLevel="2" x14ac:dyDescent="0.15">
      <c r="A985" s="145">
        <v>906</v>
      </c>
      <c r="B985" s="146" t="s">
        <v>2027</v>
      </c>
      <c r="C985" s="146" t="s">
        <v>2176</v>
      </c>
      <c r="D985" s="146" t="s">
        <v>2177</v>
      </c>
      <c r="E985" s="146" t="s">
        <v>2184</v>
      </c>
      <c r="F985" s="146" t="s">
        <v>2185</v>
      </c>
      <c r="G985" s="147">
        <v>54669376.960000001</v>
      </c>
      <c r="H985" s="147">
        <v>27065960.469999999</v>
      </c>
      <c r="I985" s="147">
        <v>27603416.489999998</v>
      </c>
      <c r="J985" s="147"/>
      <c r="K985" s="147"/>
      <c r="L985" s="147"/>
      <c r="M985" s="147">
        <v>0</v>
      </c>
      <c r="N985" s="147">
        <v>27603416.489999998</v>
      </c>
      <c r="O985" s="147">
        <v>10382155.6</v>
      </c>
      <c r="P985" s="147">
        <v>5140364.32</v>
      </c>
      <c r="Q985" s="147"/>
      <c r="R985" s="147"/>
      <c r="S985" s="147"/>
      <c r="T985" s="147">
        <v>5241791.28</v>
      </c>
      <c r="U985" s="147">
        <v>26323021.170000002</v>
      </c>
      <c r="V985" s="147">
        <v>12963836.210000001</v>
      </c>
      <c r="W985" s="147">
        <v>13359184.960000001</v>
      </c>
      <c r="X985" s="147">
        <v>46204392.729999997</v>
      </c>
      <c r="Y985" s="147">
        <v>42461108.939999998</v>
      </c>
      <c r="Z985" s="147">
        <v>180000</v>
      </c>
      <c r="AA985" s="147">
        <v>439942.32</v>
      </c>
      <c r="AB985" s="148"/>
      <c r="AC985" s="149"/>
      <c r="AD985" s="149"/>
      <c r="AE985" s="149"/>
      <c r="AF985" s="149"/>
    </row>
    <row r="986" spans="1:32" ht="13.5" hidden="1" customHeight="1" outlineLevel="2" x14ac:dyDescent="0.15">
      <c r="A986" s="145">
        <v>907</v>
      </c>
      <c r="B986" s="146" t="s">
        <v>2027</v>
      </c>
      <c r="C986" s="146" t="s">
        <v>2176</v>
      </c>
      <c r="D986" s="146" t="s">
        <v>2177</v>
      </c>
      <c r="E986" s="146" t="s">
        <v>2186</v>
      </c>
      <c r="F986" s="146" t="s">
        <v>2187</v>
      </c>
      <c r="G986" s="147">
        <v>82281883.959999993</v>
      </c>
      <c r="H986" s="147">
        <v>38356708.920000002</v>
      </c>
      <c r="I986" s="147">
        <v>43925175.039999999</v>
      </c>
      <c r="J986" s="147"/>
      <c r="K986" s="147"/>
      <c r="L986" s="147"/>
      <c r="M986" s="147">
        <v>0</v>
      </c>
      <c r="N986" s="147">
        <v>43925175.039999999</v>
      </c>
      <c r="O986" s="147">
        <v>15601864.189999999</v>
      </c>
      <c r="P986" s="147">
        <v>7272163.2599999998</v>
      </c>
      <c r="Q986" s="147"/>
      <c r="R986" s="147"/>
      <c r="S986" s="147"/>
      <c r="T986" s="147">
        <v>8329700.9299999997</v>
      </c>
      <c r="U986" s="147">
        <v>43686746.909999996</v>
      </c>
      <c r="V986" s="147">
        <v>20242171.82</v>
      </c>
      <c r="W986" s="147">
        <v>23444575.09</v>
      </c>
      <c r="X986" s="147">
        <v>75699451.060000002</v>
      </c>
      <c r="Y986" s="147">
        <v>75699451.060000002</v>
      </c>
      <c r="Z986" s="147">
        <v>180000</v>
      </c>
      <c r="AA986" s="147">
        <v>751699.32</v>
      </c>
      <c r="AB986" s="148"/>
      <c r="AC986" s="149"/>
      <c r="AD986" s="149"/>
      <c r="AE986" s="149"/>
      <c r="AF986" s="149"/>
    </row>
    <row r="987" spans="1:32" ht="13.5" hidden="1" customHeight="1" outlineLevel="2" x14ac:dyDescent="0.15">
      <c r="A987" s="145">
        <v>908</v>
      </c>
      <c r="B987" s="146" t="s">
        <v>2027</v>
      </c>
      <c r="C987" s="146" t="s">
        <v>2176</v>
      </c>
      <c r="D987" s="146" t="s">
        <v>2177</v>
      </c>
      <c r="E987" s="146" t="s">
        <v>2188</v>
      </c>
      <c r="F987" s="146" t="s">
        <v>2189</v>
      </c>
      <c r="G987" s="147">
        <v>68757426.939999998</v>
      </c>
      <c r="H987" s="147">
        <v>28769405.219999999</v>
      </c>
      <c r="I987" s="147">
        <v>39988021.719999999</v>
      </c>
      <c r="J987" s="147"/>
      <c r="K987" s="147"/>
      <c r="L987" s="147"/>
      <c r="M987" s="147">
        <v>0</v>
      </c>
      <c r="N987" s="147">
        <v>39988021.719999999</v>
      </c>
      <c r="O987" s="147">
        <v>13057589.92</v>
      </c>
      <c r="P987" s="147">
        <v>5464974.7999999998</v>
      </c>
      <c r="Q987" s="147"/>
      <c r="R987" s="147"/>
      <c r="S987" s="147"/>
      <c r="T987" s="147">
        <v>7592615.1200000001</v>
      </c>
      <c r="U987" s="147">
        <v>39079875.18</v>
      </c>
      <c r="V987" s="147">
        <v>16273704.98</v>
      </c>
      <c r="W987" s="147">
        <v>22806170.199999999</v>
      </c>
      <c r="X987" s="147">
        <v>70386807.040000007</v>
      </c>
      <c r="Y987" s="147">
        <v>67911438.75</v>
      </c>
      <c r="Z987" s="147">
        <v>180000</v>
      </c>
      <c r="AA987" s="147">
        <v>2208329.84</v>
      </c>
      <c r="AB987" s="148"/>
      <c r="AC987" s="149"/>
      <c r="AD987" s="149"/>
      <c r="AE987" s="149"/>
      <c r="AF987" s="149"/>
    </row>
    <row r="988" spans="1:32" ht="13.5" hidden="1" customHeight="1" outlineLevel="2" x14ac:dyDescent="0.15">
      <c r="A988" s="145">
        <v>909</v>
      </c>
      <c r="B988" s="146" t="s">
        <v>2027</v>
      </c>
      <c r="C988" s="146" t="s">
        <v>2176</v>
      </c>
      <c r="D988" s="146" t="s">
        <v>2177</v>
      </c>
      <c r="E988" s="146" t="s">
        <v>2190</v>
      </c>
      <c r="F988" s="146" t="s">
        <v>2191</v>
      </c>
      <c r="G988" s="147">
        <v>44038603.079999998</v>
      </c>
      <c r="H988" s="147">
        <v>20511709.699999999</v>
      </c>
      <c r="I988" s="147">
        <v>23526893.379999999</v>
      </c>
      <c r="J988" s="147"/>
      <c r="K988" s="147"/>
      <c r="L988" s="147"/>
      <c r="M988" s="147">
        <v>0</v>
      </c>
      <c r="N988" s="147">
        <v>23526893.379999999</v>
      </c>
      <c r="O988" s="147">
        <v>8357552.25</v>
      </c>
      <c r="P988" s="147">
        <v>3891982.45</v>
      </c>
      <c r="Q988" s="147"/>
      <c r="R988" s="147"/>
      <c r="S988" s="147"/>
      <c r="T988" s="147">
        <v>4465569.8</v>
      </c>
      <c r="U988" s="147">
        <v>19000773.510000002</v>
      </c>
      <c r="V988" s="147">
        <v>8776038.8499999996</v>
      </c>
      <c r="W988" s="147">
        <v>10224734.66</v>
      </c>
      <c r="X988" s="147">
        <v>38217197.840000004</v>
      </c>
      <c r="Y988" s="147">
        <v>38217197.840000004</v>
      </c>
      <c r="Z988" s="147">
        <v>1000000</v>
      </c>
      <c r="AA988" s="147">
        <v>259161.07</v>
      </c>
      <c r="AB988" s="148"/>
      <c r="AC988" s="149"/>
      <c r="AD988" s="149"/>
      <c r="AE988" s="149"/>
      <c r="AF988" s="149"/>
    </row>
    <row r="989" spans="1:32" ht="13.5" hidden="1" customHeight="1" outlineLevel="2" x14ac:dyDescent="0.15">
      <c r="A989" s="145">
        <v>910</v>
      </c>
      <c r="B989" s="146" t="s">
        <v>2027</v>
      </c>
      <c r="C989" s="146" t="s">
        <v>2176</v>
      </c>
      <c r="D989" s="146" t="s">
        <v>2177</v>
      </c>
      <c r="E989" s="146" t="s">
        <v>2192</v>
      </c>
      <c r="F989" s="146" t="s">
        <v>2193</v>
      </c>
      <c r="G989" s="147">
        <v>54071180.43</v>
      </c>
      <c r="H989" s="147">
        <v>28865826.329999998</v>
      </c>
      <c r="I989" s="147">
        <v>25205354.100000001</v>
      </c>
      <c r="J989" s="147"/>
      <c r="K989" s="147"/>
      <c r="L989" s="147"/>
      <c r="M989" s="147">
        <v>0</v>
      </c>
      <c r="N989" s="147">
        <v>25205354.100000001</v>
      </c>
      <c r="O989" s="147">
        <v>10268553.26</v>
      </c>
      <c r="P989" s="147">
        <v>5479818.6200000001</v>
      </c>
      <c r="Q989" s="147"/>
      <c r="R989" s="147"/>
      <c r="S989" s="147"/>
      <c r="T989" s="147">
        <v>4788734.6399999997</v>
      </c>
      <c r="U989" s="147">
        <v>16391688.390000001</v>
      </c>
      <c r="V989" s="147">
        <v>8667060.0500000007</v>
      </c>
      <c r="W989" s="147">
        <v>7724628.3399999999</v>
      </c>
      <c r="X989" s="147">
        <v>37718717.079999998</v>
      </c>
      <c r="Y989" s="147">
        <v>34153258.490000002</v>
      </c>
      <c r="Z989" s="147">
        <v>1000000</v>
      </c>
      <c r="AA989" s="147">
        <v>987912.03</v>
      </c>
      <c r="AB989" s="148"/>
      <c r="AC989" s="149"/>
      <c r="AD989" s="149"/>
      <c r="AE989" s="149"/>
      <c r="AF989" s="149"/>
    </row>
    <row r="990" spans="1:32" s="164" customFormat="1" ht="13.5" hidden="1" customHeight="1" outlineLevel="2" x14ac:dyDescent="0.15">
      <c r="A990" s="145">
        <v>911</v>
      </c>
      <c r="B990" s="146" t="s">
        <v>2027</v>
      </c>
      <c r="C990" s="146" t="s">
        <v>2176</v>
      </c>
      <c r="D990" s="146" t="s">
        <v>2177</v>
      </c>
      <c r="E990" s="146" t="s">
        <v>2194</v>
      </c>
      <c r="F990" s="146" t="s">
        <v>2195</v>
      </c>
      <c r="G990" s="147">
        <v>37964350.880000003</v>
      </c>
      <c r="H990" s="147">
        <v>16880493.469999999</v>
      </c>
      <c r="I990" s="147">
        <v>21083857.41</v>
      </c>
      <c r="J990" s="147"/>
      <c r="K990" s="147"/>
      <c r="L990" s="147"/>
      <c r="M990" s="147">
        <v>0</v>
      </c>
      <c r="N990" s="147">
        <v>21083857.41</v>
      </c>
      <c r="O990" s="147">
        <v>7139892.7599999998</v>
      </c>
      <c r="P990" s="147">
        <v>3173623.77</v>
      </c>
      <c r="Q990" s="147"/>
      <c r="R990" s="147"/>
      <c r="S990" s="147"/>
      <c r="T990" s="147">
        <v>3966268.99</v>
      </c>
      <c r="U990" s="147">
        <v>18990795.59</v>
      </c>
      <c r="V990" s="147">
        <v>8383371.7599999998</v>
      </c>
      <c r="W990" s="147">
        <v>10607423.83</v>
      </c>
      <c r="X990" s="147">
        <v>35657550.229999997</v>
      </c>
      <c r="Y990" s="147">
        <v>35657550.229999997</v>
      </c>
      <c r="Z990" s="147">
        <v>0</v>
      </c>
      <c r="AA990" s="147">
        <v>366837.2</v>
      </c>
    </row>
    <row r="991" spans="1:32" ht="13.5" hidden="1" customHeight="1" outlineLevel="2" x14ac:dyDescent="0.15">
      <c r="A991" s="145">
        <v>912</v>
      </c>
      <c r="B991" s="146" t="s">
        <v>2027</v>
      </c>
      <c r="C991" s="146" t="s">
        <v>2176</v>
      </c>
      <c r="D991" s="146" t="s">
        <v>2177</v>
      </c>
      <c r="E991" s="146" t="s">
        <v>2196</v>
      </c>
      <c r="F991" s="146" t="s">
        <v>2197</v>
      </c>
      <c r="G991" s="147">
        <v>57429351.890000001</v>
      </c>
      <c r="H991" s="147">
        <v>29620863.550000001</v>
      </c>
      <c r="I991" s="147">
        <v>27808488.34</v>
      </c>
      <c r="J991" s="147"/>
      <c r="K991" s="147"/>
      <c r="L991" s="147"/>
      <c r="M991" s="147">
        <v>0</v>
      </c>
      <c r="N991" s="147">
        <v>27808488.34</v>
      </c>
      <c r="O991" s="147">
        <v>10897796.98</v>
      </c>
      <c r="P991" s="147">
        <v>5622005.8600000003</v>
      </c>
      <c r="Q991" s="147"/>
      <c r="R991" s="147"/>
      <c r="S991" s="147"/>
      <c r="T991" s="147">
        <v>5275791.12</v>
      </c>
      <c r="U991" s="147">
        <v>14236263.960000001</v>
      </c>
      <c r="V991" s="147">
        <v>7315842.5899999999</v>
      </c>
      <c r="W991" s="147">
        <v>6920421.3700000001</v>
      </c>
      <c r="X991" s="147">
        <v>40004700.829999998</v>
      </c>
      <c r="Y991" s="147">
        <v>40004700.829999998</v>
      </c>
      <c r="Z991" s="147">
        <v>0</v>
      </c>
      <c r="AA991" s="147">
        <v>446266.32</v>
      </c>
    </row>
    <row r="992" spans="1:32" ht="13.5" hidden="1" customHeight="1" outlineLevel="2" x14ac:dyDescent="0.15">
      <c r="A992" s="145">
        <v>913</v>
      </c>
      <c r="B992" s="146" t="s">
        <v>2027</v>
      </c>
      <c r="C992" s="146" t="s">
        <v>2176</v>
      </c>
      <c r="D992" s="146" t="s">
        <v>2177</v>
      </c>
      <c r="E992" s="146" t="s">
        <v>2198</v>
      </c>
      <c r="F992" s="146" t="s">
        <v>2199</v>
      </c>
      <c r="G992" s="147">
        <v>43700648.939999998</v>
      </c>
      <c r="H992" s="147">
        <v>20841736.789999999</v>
      </c>
      <c r="I992" s="147">
        <v>22858912.149999999</v>
      </c>
      <c r="J992" s="147"/>
      <c r="K992" s="147"/>
      <c r="L992" s="147"/>
      <c r="M992" s="147">
        <v>0</v>
      </c>
      <c r="N992" s="147">
        <v>22858912.149999999</v>
      </c>
      <c r="O992" s="147">
        <v>8295011.1399999997</v>
      </c>
      <c r="P992" s="147">
        <v>3956085.62</v>
      </c>
      <c r="Q992" s="147"/>
      <c r="R992" s="147"/>
      <c r="S992" s="147"/>
      <c r="T992" s="147">
        <v>4338925.5199999996</v>
      </c>
      <c r="U992" s="147">
        <v>17025655.120000001</v>
      </c>
      <c r="V992" s="147">
        <v>8060031.5899999999</v>
      </c>
      <c r="W992" s="147">
        <v>8965623.5299999993</v>
      </c>
      <c r="X992" s="147">
        <v>36163461.200000003</v>
      </c>
      <c r="Y992" s="147">
        <v>36163461.200000003</v>
      </c>
      <c r="Z992" s="147">
        <v>500000</v>
      </c>
      <c r="AA992" s="147">
        <v>330647.58</v>
      </c>
    </row>
    <row r="993" spans="1:27" ht="13.5" hidden="1" customHeight="1" outlineLevel="2" x14ac:dyDescent="0.15">
      <c r="A993" s="145">
        <v>914</v>
      </c>
      <c r="B993" s="146" t="s">
        <v>2027</v>
      </c>
      <c r="C993" s="146" t="s">
        <v>2176</v>
      </c>
      <c r="D993" s="146" t="s">
        <v>2177</v>
      </c>
      <c r="E993" s="146" t="s">
        <v>2200</v>
      </c>
      <c r="F993" s="146" t="s">
        <v>2201</v>
      </c>
      <c r="G993" s="147">
        <v>44480907.57</v>
      </c>
      <c r="H993" s="147">
        <v>21286796.649999999</v>
      </c>
      <c r="I993" s="147">
        <v>23194110.920000002</v>
      </c>
      <c r="J993" s="147"/>
      <c r="K993" s="147"/>
      <c r="L993" s="147"/>
      <c r="M993" s="147">
        <v>0</v>
      </c>
      <c r="N993" s="147">
        <v>23194110.920000002</v>
      </c>
      <c r="O993" s="147">
        <v>8447283.0899999999</v>
      </c>
      <c r="P993" s="147">
        <v>4041015.57</v>
      </c>
      <c r="Q993" s="147"/>
      <c r="R993" s="147"/>
      <c r="S993" s="147"/>
      <c r="T993" s="147">
        <v>4406267.5199999996</v>
      </c>
      <c r="U993" s="147">
        <v>15011790.470000001</v>
      </c>
      <c r="V993" s="147">
        <v>7156235.7800000003</v>
      </c>
      <c r="W993" s="147">
        <v>7855554.6900000004</v>
      </c>
      <c r="X993" s="147">
        <v>35455933.130000003</v>
      </c>
      <c r="Y993" s="147">
        <v>34103876.439999998</v>
      </c>
      <c r="Z993" s="147">
        <v>3000000</v>
      </c>
      <c r="AA993" s="147">
        <v>334418.96000000002</v>
      </c>
    </row>
    <row r="994" spans="1:27" ht="13.5" hidden="1" customHeight="1" outlineLevel="2" x14ac:dyDescent="0.15">
      <c r="A994" s="145">
        <v>915</v>
      </c>
      <c r="B994" s="146" t="s">
        <v>2027</v>
      </c>
      <c r="C994" s="146" t="s">
        <v>2176</v>
      </c>
      <c r="D994" s="146" t="s">
        <v>2177</v>
      </c>
      <c r="E994" s="146" t="s">
        <v>2202</v>
      </c>
      <c r="F994" s="146" t="s">
        <v>2203</v>
      </c>
      <c r="G994" s="147">
        <v>49277830.490000002</v>
      </c>
      <c r="H994" s="147">
        <v>26712881.66</v>
      </c>
      <c r="I994" s="147">
        <v>22564948.829999998</v>
      </c>
      <c r="J994" s="147"/>
      <c r="K994" s="147"/>
      <c r="L994" s="147"/>
      <c r="M994" s="147">
        <v>0</v>
      </c>
      <c r="N994" s="147">
        <v>22564948.829999998</v>
      </c>
      <c r="O994" s="147">
        <v>9338698.6099999994</v>
      </c>
      <c r="P994" s="147">
        <v>5060889.38</v>
      </c>
      <c r="Q994" s="147"/>
      <c r="R994" s="147"/>
      <c r="S994" s="147"/>
      <c r="T994" s="147">
        <v>4277809.2300000004</v>
      </c>
      <c r="U994" s="147">
        <v>20915804.390000001</v>
      </c>
      <c r="V994" s="147">
        <v>11297627.960000001</v>
      </c>
      <c r="W994" s="147">
        <v>9618176.4299999997</v>
      </c>
      <c r="X994" s="147">
        <v>36460934.490000002</v>
      </c>
      <c r="Y994" s="147">
        <v>36460934.490000002</v>
      </c>
      <c r="Z994" s="147">
        <v>4000000</v>
      </c>
      <c r="AA994" s="147">
        <v>414923.74</v>
      </c>
    </row>
    <row r="995" spans="1:27" ht="13.5" hidden="1" customHeight="1" outlineLevel="1" x14ac:dyDescent="0.15">
      <c r="A995" s="165"/>
      <c r="B995" s="166"/>
      <c r="C995" s="167"/>
      <c r="D995" s="168" t="s">
        <v>2204</v>
      </c>
      <c r="E995" s="166"/>
      <c r="F995" s="166"/>
      <c r="G995" s="169">
        <v>780926028.76999986</v>
      </c>
      <c r="H995" s="169">
        <v>405761281.69</v>
      </c>
      <c r="I995" s="169">
        <v>375164747.07999992</v>
      </c>
      <c r="J995" s="169"/>
      <c r="K995" s="169"/>
      <c r="L995" s="169"/>
      <c r="M995" s="169">
        <v>0</v>
      </c>
      <c r="N995" s="169">
        <v>375164747.07999992</v>
      </c>
      <c r="O995" s="169">
        <v>148069505.42000002</v>
      </c>
      <c r="P995" s="169">
        <v>76912377.209999993</v>
      </c>
      <c r="Q995" s="169"/>
      <c r="R995" s="169"/>
      <c r="S995" s="169"/>
      <c r="T995" s="169">
        <v>71157128.209999993</v>
      </c>
      <c r="U995" s="169">
        <v>596720127.63999999</v>
      </c>
      <c r="V995" s="169">
        <v>326389501.0999999</v>
      </c>
      <c r="W995" s="169">
        <v>270330626.54000002</v>
      </c>
      <c r="X995" s="169">
        <v>716652501.83000004</v>
      </c>
      <c r="Y995" s="169">
        <v>697573427.96000004</v>
      </c>
      <c r="Z995" s="155">
        <v>10516160</v>
      </c>
      <c r="AA995" s="155">
        <v>11257950.780000001</v>
      </c>
    </row>
    <row r="996" spans="1:27" ht="13.5" hidden="1" customHeight="1" x14ac:dyDescent="0.15">
      <c r="A996" s="170"/>
      <c r="B996" s="171"/>
      <c r="C996" s="171"/>
      <c r="D996" s="172" t="s">
        <v>2205</v>
      </c>
      <c r="E996" s="171"/>
      <c r="F996" s="171"/>
      <c r="G996" s="173">
        <v>51311164697.119957</v>
      </c>
      <c r="H996" s="173">
        <v>22943222302.889977</v>
      </c>
      <c r="I996" s="173">
        <v>28367942394.229988</v>
      </c>
      <c r="J996" s="173"/>
      <c r="K996" s="173"/>
      <c r="L996" s="173"/>
      <c r="M996" s="173">
        <v>1837509993.4100003</v>
      </c>
      <c r="N996" s="173">
        <v>26530432400.819988</v>
      </c>
      <c r="O996" s="173">
        <v>9258281091.5400028</v>
      </c>
      <c r="P996" s="173">
        <v>4142905329.6700001</v>
      </c>
      <c r="Q996" s="173"/>
      <c r="R996" s="173"/>
      <c r="S996" s="173"/>
      <c r="T996" s="173">
        <v>5115375761.8700056</v>
      </c>
      <c r="U996" s="173">
        <v>48853635126.639938</v>
      </c>
      <c r="V996" s="173">
        <v>22992377967.43996</v>
      </c>
      <c r="W996" s="173">
        <v>25861257159.199989</v>
      </c>
      <c r="X996" s="173">
        <v>59344575315.300003</v>
      </c>
      <c r="Y996" s="173">
        <v>56208338056.079956</v>
      </c>
      <c r="Z996" s="173">
        <v>2675566986.499999</v>
      </c>
      <c r="AA996" s="173">
        <v>1767328422.0800011</v>
      </c>
    </row>
    <row r="997" spans="1:27" x14ac:dyDescent="0.15"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</row>
    <row r="998" spans="1:27" x14ac:dyDescent="0.15">
      <c r="G998" s="149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  <c r="Z998" s="149"/>
      <c r="AA998" s="149"/>
    </row>
    <row r="999" spans="1:27" x14ac:dyDescent="0.15">
      <c r="AA999" s="148"/>
    </row>
  </sheetData>
  <autoFilter ref="A3:AA996">
    <filterColumn colId="1">
      <filters>
        <filter val="04"/>
      </filters>
    </filterColumn>
  </autoFilter>
  <mergeCells count="2">
    <mergeCell ref="G1:X1"/>
    <mergeCell ref="Z1:AA1"/>
  </mergeCells>
  <pageMargins left="0" right="0" top="0.74803149606299213" bottom="0.74803149606299213" header="0.31496062992125984" footer="0.31496062992125984"/>
  <pageSetup paperSize="9" scale="60" orientation="landscape" r:id="rId1"/>
  <headerFooter>
    <oddHeader>&amp;C&amp;"-,Bold"&amp;10ตารางประมาณการรายรับเงินกองทุนหลักประกันสุขภาพแห่งชาติ
ในส่วนค่าบริการผู้ป่วยนอกทั่วไป ค่าบริการสร้างเสริมสุขภาพและป้องกันโรคสำหรับบริการพื้นฐาน ค่าบริการผู้ป่วยใน และรายรับอื่นๆ สำหรับน่วยบริการสังกัด สป.สธ. ปีงบประมาณ 2564</oddHeader>
    <oddFooter>&amp;R&amp;10หน้าที่ &amp;P/&amp;N</oddFooter>
  </headerFooter>
  <rowBreaks count="76" manualBreakCount="76">
    <brk id="28" max="16383" man="1"/>
    <brk id="37" max="16383" man="1"/>
    <brk id="51" max="16383" man="1"/>
    <brk id="60" max="16383" man="1"/>
    <brk id="76" max="16383" man="1"/>
    <brk id="86" max="16383" man="1"/>
    <brk id="105" max="16383" man="1"/>
    <brk id="113" max="16383" man="1"/>
    <brk id="123" max="16383" man="1"/>
    <brk id="133" max="16383" man="1"/>
    <brk id="143" max="16383" man="1"/>
    <brk id="153" max="16383" man="1"/>
    <brk id="165" max="16383" man="1"/>
    <brk id="174" max="16383" man="1"/>
    <brk id="189" max="16383" man="1"/>
    <brk id="198" max="16383" man="1"/>
    <brk id="211" max="16383" man="1"/>
    <brk id="224" max="16383" man="1"/>
    <brk id="232" max="16383" man="1"/>
    <brk id="243" max="16383" man="1"/>
    <brk id="261" max="16383" man="1"/>
    <brk id="269" max="16383" man="1"/>
    <brk id="281" max="16383" man="1"/>
    <brk id="288" max="16383" man="1"/>
    <brk id="301" max="16383" man="1"/>
    <brk id="306" max="16383" man="1"/>
    <brk id="318" max="16383" man="1"/>
    <brk id="335" max="16383" man="1"/>
    <brk id="346" max="16383" man="1"/>
    <brk id="356" max="16383" man="1"/>
    <brk id="359" max="16383" man="1"/>
    <brk id="363" max="16383" man="1"/>
    <brk id="372" max="16383" man="1"/>
    <brk id="381" max="16383" man="1"/>
    <brk id="389" max="16383" man="1"/>
    <brk id="405" max="16383" man="1"/>
    <brk id="415" max="16383" man="1"/>
    <brk id="428" max="16383" man="1"/>
    <brk id="436" max="16383" man="1"/>
    <brk id="448" max="16383" man="1"/>
    <brk id="456" max="16383" man="1"/>
    <brk id="466" max="16383" man="1"/>
    <brk id="493" max="16383" man="1"/>
    <brk id="507" max="16383" man="1"/>
    <brk id="528" max="16383" man="1"/>
    <brk id="547" max="16383" man="1"/>
    <brk id="556" max="16383" man="1"/>
    <brk id="563" max="16383" man="1"/>
    <brk id="585" max="16383" man="1"/>
    <brk id="600" max="16383" man="1"/>
    <brk id="610" max="16383" man="1"/>
    <brk id="629" max="16383" man="1"/>
    <brk id="642" max="16383" man="1"/>
    <brk id="679" max="16383" man="1"/>
    <brk id="708" max="16383" man="1"/>
    <brk id="726" max="16383" man="1"/>
    <brk id="743" max="16383" man="1"/>
    <brk id="767" max="16383" man="1"/>
    <brk id="795" max="16383" man="1"/>
    <brk id="805" max="16383" man="1"/>
    <brk id="813" max="16383" man="1"/>
    <brk id="821" max="16383" man="1"/>
    <brk id="845" max="16383" man="1"/>
    <brk id="855" max="16383" man="1"/>
    <brk id="865" max="16383" man="1"/>
    <brk id="870" max="16383" man="1"/>
    <brk id="892" max="16383" man="1"/>
    <brk id="898" max="16383" man="1"/>
    <brk id="910" max="16383" man="1"/>
    <brk id="928" max="16383" man="1"/>
    <brk id="936" max="16383" man="1"/>
    <brk id="947" max="16383" man="1"/>
    <brk id="959" max="16383" man="1"/>
    <brk id="972" max="16383" man="1"/>
    <brk id="981" max="16383" man="1"/>
    <brk id="9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topLeftCell="A3" zoomScale="140" zoomScaleNormal="140" workbookViewId="0">
      <selection activeCell="A6" sqref="A6:A21"/>
    </sheetView>
  </sheetViews>
  <sheetFormatPr defaultRowHeight="14.25" x14ac:dyDescent="0.3"/>
  <cols>
    <col min="1" max="1" width="21.375" style="176" bestFit="1" customWidth="1"/>
    <col min="2" max="2" width="10.125" style="176" bestFit="1" customWidth="1"/>
    <col min="3" max="5" width="9" style="176"/>
    <col min="6" max="6" width="8.125" style="176" customWidth="1"/>
    <col min="7" max="7" width="7.75" style="176" bestFit="1" customWidth="1"/>
    <col min="8" max="8" width="8.125" style="176" bestFit="1" customWidth="1"/>
    <col min="9" max="9" width="5.75" style="176" customWidth="1"/>
    <col min="10" max="16384" width="9" style="176"/>
  </cols>
  <sheetData>
    <row r="1" spans="1:15" x14ac:dyDescent="0.3">
      <c r="A1" s="176" t="s">
        <v>2206</v>
      </c>
    </row>
    <row r="2" spans="1:15" x14ac:dyDescent="0.3">
      <c r="A2" s="176" t="s">
        <v>2227</v>
      </c>
    </row>
    <row r="3" spans="1:15" ht="22.5" customHeight="1" x14ac:dyDescent="0.3">
      <c r="A3" s="503" t="s">
        <v>0</v>
      </c>
      <c r="B3" s="502" t="s">
        <v>2207</v>
      </c>
      <c r="C3" s="502"/>
      <c r="D3" s="502"/>
      <c r="E3" s="502"/>
      <c r="F3" s="504" t="s">
        <v>2231</v>
      </c>
      <c r="G3" s="504"/>
      <c r="H3" s="504"/>
      <c r="I3" s="504"/>
      <c r="N3" s="203">
        <v>12</v>
      </c>
      <c r="O3" s="203">
        <f>(5*100)/12</f>
        <v>41.666666666666664</v>
      </c>
    </row>
    <row r="4" spans="1:15" ht="22.5" customHeight="1" x14ac:dyDescent="0.3">
      <c r="A4" s="503"/>
      <c r="B4" s="183" t="s">
        <v>2208</v>
      </c>
      <c r="C4" s="184" t="s">
        <v>2209</v>
      </c>
      <c r="D4" s="184" t="s">
        <v>2230</v>
      </c>
      <c r="E4" s="185" t="s">
        <v>2210</v>
      </c>
      <c r="F4" s="504" t="s">
        <v>2213</v>
      </c>
      <c r="G4" s="504"/>
      <c r="H4" s="504" t="s">
        <v>2214</v>
      </c>
      <c r="I4" s="504"/>
      <c r="M4" s="134" t="s">
        <v>2228</v>
      </c>
    </row>
    <row r="5" spans="1:15" ht="45" x14ac:dyDescent="0.3">
      <c r="A5" s="503"/>
      <c r="B5" s="177" t="s">
        <v>19</v>
      </c>
      <c r="C5" s="178" t="s">
        <v>2232</v>
      </c>
      <c r="D5" s="178" t="s">
        <v>21</v>
      </c>
      <c r="E5" s="178" t="s">
        <v>2211</v>
      </c>
      <c r="F5" s="186" t="s">
        <v>2215</v>
      </c>
      <c r="G5" s="186" t="s">
        <v>2216</v>
      </c>
      <c r="H5" s="186" t="s">
        <v>2215</v>
      </c>
      <c r="I5" s="186" t="s">
        <v>2216</v>
      </c>
      <c r="M5" s="140" t="s">
        <v>161</v>
      </c>
    </row>
    <row r="6" spans="1:15" x14ac:dyDescent="0.3">
      <c r="A6" s="179" t="s">
        <v>93</v>
      </c>
      <c r="B6" s="180">
        <v>123432197.05</v>
      </c>
      <c r="C6" s="180">
        <f>+B6/12*5</f>
        <v>51430082.104166664</v>
      </c>
      <c r="D6" s="180">
        <f>+'IP 64'!CJ3</f>
        <v>116288794.84</v>
      </c>
      <c r="E6" s="181">
        <f>+D6-C6</f>
        <v>64858712.735833339</v>
      </c>
      <c r="F6" s="180">
        <v>51434196.510734998</v>
      </c>
      <c r="G6" s="181">
        <f>+F6/B6*100</f>
        <v>41.67</v>
      </c>
      <c r="H6" s="180">
        <f>+D6</f>
        <v>116288794.84</v>
      </c>
      <c r="I6" s="181">
        <f>+H6/B6*100</f>
        <v>94.212691355476451</v>
      </c>
      <c r="J6" s="187">
        <f>+M6*25/100</f>
        <v>30858049.262499999</v>
      </c>
      <c r="K6" s="176">
        <f>+J6*100/25</f>
        <v>123432197.05</v>
      </c>
      <c r="M6" s="180">
        <v>123432197.05</v>
      </c>
      <c r="N6" s="187">
        <f>+M6*41.67/100</f>
        <v>51434196.510734998</v>
      </c>
      <c r="O6" s="188">
        <f>+M6*100/F6</f>
        <v>239.98080153587713</v>
      </c>
    </row>
    <row r="7" spans="1:15" x14ac:dyDescent="0.3">
      <c r="A7" s="179" t="s">
        <v>96</v>
      </c>
      <c r="B7" s="180">
        <v>35251696.490000002</v>
      </c>
      <c r="C7" s="180">
        <f t="shared" ref="C7:C21" si="0">+B7/12*5</f>
        <v>14688206.870833335</v>
      </c>
      <c r="D7" s="180">
        <f>+'IP 64'!CJ4</f>
        <v>40433317.43</v>
      </c>
      <c r="E7" s="181">
        <f t="shared" ref="E7:E21" si="1">+D7-C7</f>
        <v>25745110.559166662</v>
      </c>
      <c r="F7" s="180">
        <v>14689381.927383</v>
      </c>
      <c r="G7" s="181">
        <f t="shared" ref="G7:G22" si="2">+F7/B7*100</f>
        <v>41.669999999999995</v>
      </c>
      <c r="H7" s="180">
        <f t="shared" ref="H7:H22" si="3">+D7</f>
        <v>40433317.43</v>
      </c>
      <c r="I7" s="181">
        <f t="shared" ref="I7:I22" si="4">+H7/B7*100</f>
        <v>114.69892645158195</v>
      </c>
      <c r="J7" s="187">
        <f t="shared" ref="J7:J22" si="5">+M7*25/100</f>
        <v>8812924.1225000005</v>
      </c>
      <c r="M7" s="180">
        <v>35251696.490000002</v>
      </c>
      <c r="N7" s="187">
        <f t="shared" ref="N7:N22" si="6">+M7*41.67/100</f>
        <v>14689381.927383</v>
      </c>
    </row>
    <row r="8" spans="1:15" x14ac:dyDescent="0.3">
      <c r="A8" s="179" t="s">
        <v>98</v>
      </c>
      <c r="B8" s="180">
        <v>5473587.1200000001</v>
      </c>
      <c r="C8" s="180">
        <f t="shared" si="0"/>
        <v>2280661.2999999998</v>
      </c>
      <c r="D8" s="180">
        <f>+'IP 64'!CJ5</f>
        <v>5726460.3600000003</v>
      </c>
      <c r="E8" s="181">
        <f t="shared" si="1"/>
        <v>3445799.0600000005</v>
      </c>
      <c r="F8" s="180">
        <v>2280843.7529040002</v>
      </c>
      <c r="G8" s="181">
        <f t="shared" si="2"/>
        <v>41.67</v>
      </c>
      <c r="H8" s="180">
        <f t="shared" si="3"/>
        <v>5726460.3600000003</v>
      </c>
      <c r="I8" s="181">
        <f t="shared" si="4"/>
        <v>104.61988152296003</v>
      </c>
      <c r="J8" s="187">
        <f t="shared" si="5"/>
        <v>1368396.78</v>
      </c>
      <c r="M8" s="180">
        <v>5473587.1200000001</v>
      </c>
      <c r="N8" s="187">
        <f t="shared" si="6"/>
        <v>2280843.7529040002</v>
      </c>
    </row>
    <row r="9" spans="1:15" x14ac:dyDescent="0.3">
      <c r="A9" s="179" t="s">
        <v>100</v>
      </c>
      <c r="B9" s="180">
        <v>4665054.55</v>
      </c>
      <c r="C9" s="180">
        <f t="shared" si="0"/>
        <v>1943772.7291666667</v>
      </c>
      <c r="D9" s="180">
        <f>+'IP 64'!CJ6</f>
        <v>8748786.5</v>
      </c>
      <c r="E9" s="181">
        <f t="shared" si="1"/>
        <v>6805013.770833333</v>
      </c>
      <c r="F9" s="180">
        <v>1943928.230985</v>
      </c>
      <c r="G9" s="181">
        <f t="shared" si="2"/>
        <v>41.67</v>
      </c>
      <c r="H9" s="180">
        <f t="shared" si="3"/>
        <v>8748786.5</v>
      </c>
      <c r="I9" s="181">
        <f t="shared" si="4"/>
        <v>187.53878237072277</v>
      </c>
      <c r="J9" s="187">
        <f t="shared" si="5"/>
        <v>1166263.6375</v>
      </c>
      <c r="M9" s="180">
        <v>4665054.55</v>
      </c>
      <c r="N9" s="187">
        <f t="shared" si="6"/>
        <v>1943928.230985</v>
      </c>
    </row>
    <row r="10" spans="1:15" x14ac:dyDescent="0.3">
      <c r="A10" s="179" t="s">
        <v>102</v>
      </c>
      <c r="B10" s="180">
        <v>6159321.8600000003</v>
      </c>
      <c r="C10" s="180">
        <f t="shared" si="0"/>
        <v>2566384.1083333334</v>
      </c>
      <c r="D10" s="180">
        <f>+'IP 64'!CJ7</f>
        <v>1991311.42</v>
      </c>
      <c r="E10" s="181">
        <f t="shared" si="1"/>
        <v>-575072.68833333347</v>
      </c>
      <c r="F10" s="180">
        <v>2566589.4190620002</v>
      </c>
      <c r="G10" s="181">
        <f t="shared" si="2"/>
        <v>41.67</v>
      </c>
      <c r="H10" s="180">
        <f t="shared" si="3"/>
        <v>1991311.42</v>
      </c>
      <c r="I10" s="181">
        <f t="shared" si="4"/>
        <v>32.330043229791535</v>
      </c>
      <c r="J10" s="187">
        <f t="shared" si="5"/>
        <v>1539830.4650000001</v>
      </c>
      <c r="M10" s="180">
        <v>6159321.8600000003</v>
      </c>
      <c r="N10" s="187">
        <f t="shared" si="6"/>
        <v>2566589.4190620002</v>
      </c>
    </row>
    <row r="11" spans="1:15" x14ac:dyDescent="0.3">
      <c r="A11" s="179" t="s">
        <v>104</v>
      </c>
      <c r="B11" s="180">
        <v>4191039.66</v>
      </c>
      <c r="C11" s="180">
        <f t="shared" si="0"/>
        <v>1746266.5249999999</v>
      </c>
      <c r="D11" s="180">
        <f>+'IP 64'!CJ8</f>
        <v>0</v>
      </c>
      <c r="E11" s="181">
        <f t="shared" si="1"/>
        <v>-1746266.5249999999</v>
      </c>
      <c r="F11" s="180">
        <v>1746406.2263219999</v>
      </c>
      <c r="G11" s="181">
        <f t="shared" si="2"/>
        <v>41.669999999999995</v>
      </c>
      <c r="H11" s="180">
        <f t="shared" si="3"/>
        <v>0</v>
      </c>
      <c r="I11" s="181">
        <f t="shared" si="4"/>
        <v>0</v>
      </c>
      <c r="J11" s="187">
        <f t="shared" si="5"/>
        <v>1047759.915</v>
      </c>
      <c r="M11" s="180">
        <v>4191039.66</v>
      </c>
      <c r="N11" s="187">
        <f t="shared" si="6"/>
        <v>1746406.2263219999</v>
      </c>
    </row>
    <row r="12" spans="1:15" x14ac:dyDescent="0.3">
      <c r="A12" s="179" t="s">
        <v>106</v>
      </c>
      <c r="B12" s="180">
        <v>13991600.51</v>
      </c>
      <c r="C12" s="180">
        <f t="shared" si="0"/>
        <v>5829833.5458333334</v>
      </c>
      <c r="D12" s="180">
        <f>+'IP 64'!CJ9</f>
        <v>17615036.040000003</v>
      </c>
      <c r="E12" s="181">
        <f t="shared" si="1"/>
        <v>11785202.494166669</v>
      </c>
      <c r="F12" s="180">
        <v>5830299.9325170005</v>
      </c>
      <c r="G12" s="181">
        <f t="shared" si="2"/>
        <v>41.67</v>
      </c>
      <c r="H12" s="180">
        <f t="shared" si="3"/>
        <v>17615036.040000003</v>
      </c>
      <c r="I12" s="181">
        <f t="shared" si="4"/>
        <v>125.89721974559151</v>
      </c>
      <c r="J12" s="187">
        <f t="shared" si="5"/>
        <v>3497900.1274999999</v>
      </c>
      <c r="M12" s="180">
        <v>13991600.51</v>
      </c>
      <c r="N12" s="187">
        <f t="shared" si="6"/>
        <v>5830299.9325170005</v>
      </c>
    </row>
    <row r="13" spans="1:15" x14ac:dyDescent="0.3">
      <c r="A13" s="179" t="s">
        <v>108</v>
      </c>
      <c r="B13" s="180">
        <v>7689153.4400000004</v>
      </c>
      <c r="C13" s="180">
        <f t="shared" si="0"/>
        <v>3203813.9333333336</v>
      </c>
      <c r="D13" s="180">
        <f>+'IP 64'!CJ10</f>
        <v>2109157.17</v>
      </c>
      <c r="E13" s="181">
        <f t="shared" si="1"/>
        <v>-1094656.7633333337</v>
      </c>
      <c r="F13" s="180">
        <v>3204070.2384480005</v>
      </c>
      <c r="G13" s="181">
        <f t="shared" si="2"/>
        <v>41.670000000000009</v>
      </c>
      <c r="H13" s="180">
        <f t="shared" si="3"/>
        <v>2109157.17</v>
      </c>
      <c r="I13" s="181">
        <f t="shared" si="4"/>
        <v>27.430291077661206</v>
      </c>
      <c r="J13" s="187">
        <f t="shared" si="5"/>
        <v>1922288.36</v>
      </c>
      <c r="M13" s="180">
        <v>7689153.4400000004</v>
      </c>
      <c r="N13" s="187">
        <f t="shared" si="6"/>
        <v>3204070.2384480005</v>
      </c>
    </row>
    <row r="14" spans="1:15" x14ac:dyDescent="0.3">
      <c r="A14" s="179" t="s">
        <v>110</v>
      </c>
      <c r="B14" s="180">
        <v>5945649.7699999996</v>
      </c>
      <c r="C14" s="180">
        <f t="shared" si="0"/>
        <v>2477354.0708333333</v>
      </c>
      <c r="D14" s="180">
        <f>+'IP 64'!CJ11</f>
        <v>4920537.6399999997</v>
      </c>
      <c r="E14" s="181">
        <f t="shared" si="1"/>
        <v>2443183.5691666664</v>
      </c>
      <c r="F14" s="180">
        <v>2477552.2591590001</v>
      </c>
      <c r="G14" s="181">
        <f t="shared" si="2"/>
        <v>41.670000000000009</v>
      </c>
      <c r="H14" s="180">
        <f t="shared" si="3"/>
        <v>4920537.6399999997</v>
      </c>
      <c r="I14" s="181">
        <f t="shared" si="4"/>
        <v>82.758618996153885</v>
      </c>
      <c r="J14" s="187">
        <f t="shared" si="5"/>
        <v>1486412.4424999999</v>
      </c>
      <c r="M14" s="180">
        <v>5945649.7699999996</v>
      </c>
      <c r="N14" s="187">
        <f t="shared" si="6"/>
        <v>2477552.2591590001</v>
      </c>
    </row>
    <row r="15" spans="1:15" x14ac:dyDescent="0.3">
      <c r="A15" s="179" t="s">
        <v>112</v>
      </c>
      <c r="B15" s="180">
        <v>6583008.5300000003</v>
      </c>
      <c r="C15" s="180">
        <f t="shared" si="0"/>
        <v>2742920.2208333332</v>
      </c>
      <c r="D15" s="180">
        <f>+'IP 64'!CJ12</f>
        <v>6234019.4299999997</v>
      </c>
      <c r="E15" s="181">
        <f t="shared" si="1"/>
        <v>3491099.2091666665</v>
      </c>
      <c r="F15" s="180">
        <v>2743139.654451</v>
      </c>
      <c r="G15" s="181">
        <f t="shared" si="2"/>
        <v>41.67</v>
      </c>
      <c r="H15" s="180">
        <f t="shared" si="3"/>
        <v>6234019.4299999997</v>
      </c>
      <c r="I15" s="181">
        <f t="shared" si="4"/>
        <v>94.698638192407131</v>
      </c>
      <c r="J15" s="187">
        <f t="shared" si="5"/>
        <v>1645752.1325000001</v>
      </c>
      <c r="M15" s="180">
        <v>6583008.5300000003</v>
      </c>
      <c r="N15" s="187">
        <f t="shared" si="6"/>
        <v>2743139.654451</v>
      </c>
    </row>
    <row r="16" spans="1:15" x14ac:dyDescent="0.3">
      <c r="A16" s="179" t="s">
        <v>114</v>
      </c>
      <c r="B16" s="180">
        <v>4077145.36</v>
      </c>
      <c r="C16" s="180">
        <f t="shared" si="0"/>
        <v>1698810.5666666667</v>
      </c>
      <c r="D16" s="180">
        <f>+'IP 64'!CJ13</f>
        <v>3753419.4099999997</v>
      </c>
      <c r="E16" s="181">
        <f t="shared" si="1"/>
        <v>2054608.843333333</v>
      </c>
      <c r="F16" s="180">
        <v>1698946.4715120001</v>
      </c>
      <c r="G16" s="181">
        <f t="shared" si="2"/>
        <v>41.67</v>
      </c>
      <c r="H16" s="180">
        <f t="shared" si="3"/>
        <v>3753419.4099999997</v>
      </c>
      <c r="I16" s="181">
        <f t="shared" si="4"/>
        <v>92.059985077402288</v>
      </c>
      <c r="J16" s="187">
        <f t="shared" si="5"/>
        <v>1019286.34</v>
      </c>
      <c r="M16" s="180">
        <v>4077145.36</v>
      </c>
      <c r="N16" s="187">
        <f t="shared" si="6"/>
        <v>1698946.4715120001</v>
      </c>
    </row>
    <row r="17" spans="1:14" x14ac:dyDescent="0.3">
      <c r="A17" s="179" t="s">
        <v>116</v>
      </c>
      <c r="B17" s="180">
        <v>9415034.3699999992</v>
      </c>
      <c r="C17" s="180">
        <f t="shared" si="0"/>
        <v>3922930.9874999993</v>
      </c>
      <c r="D17" s="180">
        <f>+'IP 64'!CJ14</f>
        <v>9262327.9199999999</v>
      </c>
      <c r="E17" s="181">
        <f t="shared" si="1"/>
        <v>5339396.932500001</v>
      </c>
      <c r="F17" s="180">
        <v>3923244.8219789998</v>
      </c>
      <c r="G17" s="181">
        <f t="shared" si="2"/>
        <v>41.67</v>
      </c>
      <c r="H17" s="180">
        <f t="shared" si="3"/>
        <v>9262327.9199999999</v>
      </c>
      <c r="I17" s="181">
        <f t="shared" si="4"/>
        <v>98.378057434537027</v>
      </c>
      <c r="J17" s="187">
        <f t="shared" si="5"/>
        <v>2353758.5924999998</v>
      </c>
      <c r="M17" s="180">
        <v>9415034.3699999992</v>
      </c>
      <c r="N17" s="187">
        <f t="shared" si="6"/>
        <v>3923244.8219789998</v>
      </c>
    </row>
    <row r="18" spans="1:14" x14ac:dyDescent="0.3">
      <c r="A18" s="179" t="s">
        <v>118</v>
      </c>
      <c r="B18" s="180">
        <v>3322250.19</v>
      </c>
      <c r="C18" s="180">
        <f t="shared" si="0"/>
        <v>1384270.9125000001</v>
      </c>
      <c r="D18" s="180">
        <f>+'IP 64'!CJ15</f>
        <v>0</v>
      </c>
      <c r="E18" s="181">
        <f t="shared" si="1"/>
        <v>-1384270.9125000001</v>
      </c>
      <c r="F18" s="180">
        <v>1384381.6541730003</v>
      </c>
      <c r="G18" s="181">
        <f t="shared" si="2"/>
        <v>41.670000000000009</v>
      </c>
      <c r="H18" s="180">
        <f t="shared" si="3"/>
        <v>0</v>
      </c>
      <c r="I18" s="181">
        <f t="shared" si="4"/>
        <v>0</v>
      </c>
      <c r="J18" s="187">
        <f t="shared" si="5"/>
        <v>830562.54749999999</v>
      </c>
      <c r="M18" s="180">
        <v>3322250.19</v>
      </c>
      <c r="N18" s="187">
        <f t="shared" si="6"/>
        <v>1384381.6541730003</v>
      </c>
    </row>
    <row r="19" spans="1:14" x14ac:dyDescent="0.3">
      <c r="A19" s="179" t="s">
        <v>120</v>
      </c>
      <c r="B19" s="180">
        <v>6273395.9800000004</v>
      </c>
      <c r="C19" s="180">
        <f t="shared" si="0"/>
        <v>2613914.9916666667</v>
      </c>
      <c r="D19" s="180">
        <f>+'IP 64'!CJ16</f>
        <v>5748376.9999999981</v>
      </c>
      <c r="E19" s="181">
        <f t="shared" si="1"/>
        <v>3134462.0083333314</v>
      </c>
      <c r="F19" s="180">
        <v>2614124.1048660004</v>
      </c>
      <c r="G19" s="181">
        <f t="shared" si="2"/>
        <v>41.67</v>
      </c>
      <c r="H19" s="180">
        <f t="shared" si="3"/>
        <v>5748376.9999999981</v>
      </c>
      <c r="I19" s="181">
        <f t="shared" si="4"/>
        <v>91.63102438178943</v>
      </c>
      <c r="J19" s="187">
        <f t="shared" si="5"/>
        <v>1568348.9950000001</v>
      </c>
      <c r="M19" s="180">
        <v>6273395.9800000004</v>
      </c>
      <c r="N19" s="187">
        <f t="shared" si="6"/>
        <v>2614124.1048660004</v>
      </c>
    </row>
    <row r="20" spans="1:14" x14ac:dyDescent="0.3">
      <c r="A20" s="179" t="s">
        <v>122</v>
      </c>
      <c r="B20" s="180">
        <v>2756736.25</v>
      </c>
      <c r="C20" s="180">
        <f t="shared" si="0"/>
        <v>1148640.1041666667</v>
      </c>
      <c r="D20" s="180">
        <f>+'IP 64'!CJ17</f>
        <v>2100239.3699999996</v>
      </c>
      <c r="E20" s="181">
        <f t="shared" si="1"/>
        <v>951599.2658333329</v>
      </c>
      <c r="F20" s="180">
        <v>1148731.9953750002</v>
      </c>
      <c r="G20" s="181">
        <f t="shared" si="2"/>
        <v>41.670000000000009</v>
      </c>
      <c r="H20" s="180">
        <f t="shared" si="3"/>
        <v>2100239.3699999996</v>
      </c>
      <c r="I20" s="181">
        <f t="shared" si="4"/>
        <v>76.185720342306951</v>
      </c>
      <c r="J20" s="187">
        <f t="shared" si="5"/>
        <v>689184.0625</v>
      </c>
      <c r="M20" s="180">
        <v>2756736.25</v>
      </c>
      <c r="N20" s="187">
        <f t="shared" si="6"/>
        <v>1148731.9953750002</v>
      </c>
    </row>
    <row r="21" spans="1:14" x14ac:dyDescent="0.3">
      <c r="A21" s="179" t="s">
        <v>124</v>
      </c>
      <c r="B21" s="180">
        <v>4733829.84</v>
      </c>
      <c r="C21" s="180">
        <f t="shared" si="0"/>
        <v>1972429.1</v>
      </c>
      <c r="D21" s="180">
        <f>+'IP 64'!CJ18</f>
        <v>0</v>
      </c>
      <c r="E21" s="181">
        <f t="shared" si="1"/>
        <v>-1972429.1</v>
      </c>
      <c r="F21" s="180">
        <v>1972586.894328</v>
      </c>
      <c r="G21" s="181">
        <f t="shared" si="2"/>
        <v>41.67</v>
      </c>
      <c r="H21" s="180">
        <f t="shared" si="3"/>
        <v>0</v>
      </c>
      <c r="I21" s="181">
        <f t="shared" si="4"/>
        <v>0</v>
      </c>
      <c r="J21" s="187">
        <f t="shared" si="5"/>
        <v>1183457.46</v>
      </c>
      <c r="M21" s="180">
        <v>4733829.84</v>
      </c>
      <c r="N21" s="187">
        <f t="shared" si="6"/>
        <v>1972586.894328</v>
      </c>
    </row>
    <row r="22" spans="1:14" x14ac:dyDescent="0.3">
      <c r="A22" s="182" t="s">
        <v>2212</v>
      </c>
      <c r="B22" s="181">
        <f>SUM(B6:B21)</f>
        <v>243960700.97000003</v>
      </c>
      <c r="C22" s="181">
        <f t="shared" ref="C22:E22" si="7">SUM(C6:C21)</f>
        <v>101650292.07083334</v>
      </c>
      <c r="D22" s="181">
        <f t="shared" si="7"/>
        <v>224931784.52999997</v>
      </c>
      <c r="E22" s="181">
        <f t="shared" si="7"/>
        <v>123281492.45916666</v>
      </c>
      <c r="F22" s="187">
        <f>SUM(F6:F21)</f>
        <v>101658424.094199</v>
      </c>
      <c r="G22" s="181">
        <f t="shared" si="2"/>
        <v>41.669999999999995</v>
      </c>
      <c r="H22" s="180">
        <f t="shared" si="3"/>
        <v>224931784.52999997</v>
      </c>
      <c r="I22" s="181">
        <f t="shared" si="4"/>
        <v>92.200007474835033</v>
      </c>
      <c r="J22" s="187">
        <f t="shared" si="5"/>
        <v>74375978.997500002</v>
      </c>
      <c r="M22" s="180">
        <v>297503915.99000001</v>
      </c>
      <c r="N22" s="187">
        <f t="shared" si="6"/>
        <v>123969881.793033</v>
      </c>
    </row>
    <row r="24" spans="1:14" x14ac:dyDescent="0.3">
      <c r="F24" s="187">
        <v>44814962.759999998</v>
      </c>
      <c r="G24" s="187">
        <f>+F24*0.25</f>
        <v>11203740.689999999</v>
      </c>
    </row>
  </sheetData>
  <mergeCells count="5">
    <mergeCell ref="B3:E3"/>
    <mergeCell ref="A3:A5"/>
    <mergeCell ref="F4:G4"/>
    <mergeCell ref="H4:I4"/>
    <mergeCell ref="F3:I3"/>
  </mergeCells>
  <conditionalFormatting sqref="E6:E21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30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B25" sqref="AB25"/>
    </sheetView>
  </sheetViews>
  <sheetFormatPr defaultRowHeight="21" x14ac:dyDescent="0.35"/>
  <cols>
    <col min="1" max="1" width="20.25" style="213" customWidth="1"/>
    <col min="2" max="2" width="12.25" style="214" bestFit="1" customWidth="1"/>
    <col min="3" max="3" width="10.875" style="214" bestFit="1" customWidth="1"/>
    <col min="4" max="4" width="12.75" style="214" bestFit="1" customWidth="1"/>
    <col min="5" max="5" width="8.875" style="214" bestFit="1" customWidth="1"/>
    <col min="6" max="6" width="11.75" style="214" customWidth="1"/>
    <col min="7" max="7" width="14.375" style="214" customWidth="1"/>
    <col min="8" max="8" width="16" style="214" customWidth="1"/>
    <col min="9" max="11" width="12.75" style="214" customWidth="1"/>
    <col min="12" max="12" width="13.75" style="214" customWidth="1"/>
    <col min="13" max="18" width="15.375" style="214" customWidth="1"/>
    <col min="19" max="19" width="14.5" style="214" customWidth="1"/>
    <col min="20" max="20" width="15.25" style="215" bestFit="1" customWidth="1"/>
    <col min="21" max="28" width="15.25" style="215" customWidth="1"/>
    <col min="29" max="29" width="13.125" style="215" customWidth="1"/>
    <col min="30" max="30" width="14.375" style="213" bestFit="1" customWidth="1"/>
    <col min="31" max="16384" width="9" style="213"/>
  </cols>
  <sheetData>
    <row r="1" spans="1:30" x14ac:dyDescent="0.35">
      <c r="A1" s="505" t="s">
        <v>2236</v>
      </c>
    </row>
    <row r="2" spans="1:30" s="216" customFormat="1" ht="42" x14ac:dyDescent="0.35">
      <c r="A2" s="505"/>
      <c r="B2" s="514" t="s">
        <v>2238</v>
      </c>
      <c r="C2" s="515"/>
      <c r="D2" s="514" t="s">
        <v>2241</v>
      </c>
      <c r="E2" s="515"/>
      <c r="F2" s="210" t="s">
        <v>2243</v>
      </c>
      <c r="G2" s="231" t="s">
        <v>2245</v>
      </c>
      <c r="H2" s="231" t="s">
        <v>2247</v>
      </c>
      <c r="I2" s="241" t="s">
        <v>2255</v>
      </c>
      <c r="J2" s="233" t="s">
        <v>2262</v>
      </c>
      <c r="K2" s="233" t="s">
        <v>2263</v>
      </c>
      <c r="L2" s="233" t="s">
        <v>2265</v>
      </c>
      <c r="M2" s="233" t="s">
        <v>2270</v>
      </c>
      <c r="N2" s="233" t="s">
        <v>2276</v>
      </c>
      <c r="O2" s="233" t="s">
        <v>2277</v>
      </c>
      <c r="P2" s="233" t="s">
        <v>2298</v>
      </c>
      <c r="Q2" s="233" t="s">
        <v>2315</v>
      </c>
      <c r="R2" s="520" t="s">
        <v>2335</v>
      </c>
      <c r="S2" s="507" t="s">
        <v>2253</v>
      </c>
      <c r="T2" s="510" t="s">
        <v>2237</v>
      </c>
      <c r="U2" s="510" t="s">
        <v>2257</v>
      </c>
      <c r="V2" s="510" t="s">
        <v>2258</v>
      </c>
      <c r="W2" s="510" t="s">
        <v>2259</v>
      </c>
      <c r="X2" s="510" t="s">
        <v>2269</v>
      </c>
      <c r="Y2" s="510" t="s">
        <v>2275</v>
      </c>
      <c r="Z2" s="336" t="s">
        <v>2350</v>
      </c>
      <c r="AA2" s="256" t="s">
        <v>2300</v>
      </c>
      <c r="AB2" s="522" t="s">
        <v>2500</v>
      </c>
      <c r="AC2" s="517" t="s">
        <v>2261</v>
      </c>
      <c r="AD2" s="512" t="s">
        <v>2254</v>
      </c>
    </row>
    <row r="3" spans="1:30" s="216" customFormat="1" x14ac:dyDescent="0.35">
      <c r="A3" s="506"/>
      <c r="B3" s="209" t="s">
        <v>2249</v>
      </c>
      <c r="C3" s="209" t="s">
        <v>2250</v>
      </c>
      <c r="D3" s="209" t="s">
        <v>2249</v>
      </c>
      <c r="E3" s="209" t="s">
        <v>2250</v>
      </c>
      <c r="F3" s="210"/>
      <c r="G3" s="209" t="s">
        <v>2249</v>
      </c>
      <c r="H3" s="238" t="s">
        <v>2249</v>
      </c>
      <c r="I3" s="242"/>
      <c r="J3" s="234"/>
      <c r="K3" s="234"/>
      <c r="L3" s="234"/>
      <c r="M3" s="234"/>
      <c r="N3" s="234"/>
      <c r="O3" s="234"/>
      <c r="P3" s="234"/>
      <c r="Q3" s="234"/>
      <c r="R3" s="521"/>
      <c r="S3" s="508"/>
      <c r="T3" s="511"/>
      <c r="U3" s="511"/>
      <c r="V3" s="511"/>
      <c r="W3" s="511"/>
      <c r="X3" s="511"/>
      <c r="Y3" s="511"/>
      <c r="Z3" s="290"/>
      <c r="AA3" s="290"/>
      <c r="AB3" s="522"/>
      <c r="AC3" s="518"/>
      <c r="AD3" s="513"/>
    </row>
    <row r="4" spans="1:30" x14ac:dyDescent="0.35">
      <c r="A4" s="217" t="s">
        <v>0</v>
      </c>
      <c r="B4" s="516" t="s">
        <v>2239</v>
      </c>
      <c r="C4" s="516"/>
      <c r="D4" s="516" t="s">
        <v>2242</v>
      </c>
      <c r="E4" s="516"/>
      <c r="F4" s="211" t="s">
        <v>2244</v>
      </c>
      <c r="G4" s="230" t="s">
        <v>2246</v>
      </c>
      <c r="H4" s="230" t="s">
        <v>2246</v>
      </c>
      <c r="I4" s="230" t="s">
        <v>2256</v>
      </c>
      <c r="J4" s="230" t="s">
        <v>2256</v>
      </c>
      <c r="K4" s="232" t="s">
        <v>2264</v>
      </c>
      <c r="L4" s="237" t="s">
        <v>2266</v>
      </c>
      <c r="M4" s="244" t="s">
        <v>2271</v>
      </c>
      <c r="N4" s="247" t="s">
        <v>2273</v>
      </c>
      <c r="O4" s="254" t="s">
        <v>2278</v>
      </c>
      <c r="P4" s="257" t="s">
        <v>2299</v>
      </c>
      <c r="Q4" s="296" t="s">
        <v>2313</v>
      </c>
      <c r="R4" s="315" t="s">
        <v>2334</v>
      </c>
      <c r="S4" s="509"/>
      <c r="T4" s="218" t="s">
        <v>2240</v>
      </c>
      <c r="U4" s="230" t="s">
        <v>2256</v>
      </c>
      <c r="V4" s="230" t="s">
        <v>2256</v>
      </c>
      <c r="W4" s="230" t="s">
        <v>2256</v>
      </c>
      <c r="X4" s="240" t="s">
        <v>2268</v>
      </c>
      <c r="Y4" s="247" t="s">
        <v>2273</v>
      </c>
      <c r="Z4" s="337" t="s">
        <v>2351</v>
      </c>
      <c r="AA4" s="257" t="s">
        <v>2301</v>
      </c>
      <c r="AB4" s="420" t="s">
        <v>2519</v>
      </c>
      <c r="AC4" s="519"/>
      <c r="AD4" s="219"/>
    </row>
    <row r="5" spans="1:30" x14ac:dyDescent="0.35">
      <c r="A5" s="220" t="s">
        <v>93</v>
      </c>
      <c r="B5" s="208">
        <v>292500</v>
      </c>
      <c r="C5" s="208"/>
      <c r="D5" s="208">
        <v>1794661.26</v>
      </c>
      <c r="E5" s="208"/>
      <c r="F5" s="208">
        <v>134400</v>
      </c>
      <c r="G5" s="208">
        <v>1729000</v>
      </c>
      <c r="H5" s="208">
        <v>4220300</v>
      </c>
      <c r="I5" s="208">
        <v>3558200</v>
      </c>
      <c r="J5" s="208">
        <v>2719700</v>
      </c>
      <c r="K5" s="208">
        <v>817400</v>
      </c>
      <c r="L5" s="208">
        <v>1259300</v>
      </c>
      <c r="M5" s="208">
        <v>5722800</v>
      </c>
      <c r="N5" s="208">
        <v>12372300</v>
      </c>
      <c r="O5" s="208">
        <v>18365000</v>
      </c>
      <c r="P5" s="208">
        <v>10266600</v>
      </c>
      <c r="Q5" s="208">
        <v>5959700</v>
      </c>
      <c r="R5" s="208">
        <v>17561770</v>
      </c>
      <c r="S5" s="212">
        <f>SUM(B5:R5)</f>
        <v>86773631.25999999</v>
      </c>
      <c r="T5" s="221">
        <v>226303.11</v>
      </c>
      <c r="U5" s="221">
        <v>163189.57</v>
      </c>
      <c r="V5" s="221"/>
      <c r="W5" s="221">
        <v>1590105.78</v>
      </c>
      <c r="X5" s="221">
        <v>13967776.52</v>
      </c>
      <c r="Y5" s="221">
        <v>6298682.96</v>
      </c>
      <c r="Z5" s="221">
        <v>48023.07</v>
      </c>
      <c r="AA5" s="221">
        <v>6188304.5899999999</v>
      </c>
      <c r="AB5" s="221">
        <v>8498450</v>
      </c>
      <c r="AC5" s="236">
        <f>SUM(T5:AB5)</f>
        <v>36980835.600000001</v>
      </c>
      <c r="AD5" s="222">
        <f t="shared" ref="AD5:AD21" si="0">+S5+AC5</f>
        <v>123754466.85999998</v>
      </c>
    </row>
    <row r="6" spans="1:30" x14ac:dyDescent="0.35">
      <c r="A6" s="220" t="s">
        <v>96</v>
      </c>
      <c r="B6" s="208"/>
      <c r="C6" s="208"/>
      <c r="D6" s="208"/>
      <c r="E6" s="208"/>
      <c r="F6" s="208"/>
      <c r="G6" s="208">
        <v>4600</v>
      </c>
      <c r="H6" s="208"/>
      <c r="I6" s="208"/>
      <c r="J6" s="208">
        <v>92200</v>
      </c>
      <c r="K6" s="208">
        <v>200</v>
      </c>
      <c r="L6" s="208">
        <v>4800</v>
      </c>
      <c r="M6" s="208">
        <v>19700</v>
      </c>
      <c r="N6" s="208">
        <v>4200</v>
      </c>
      <c r="O6" s="208">
        <v>300</v>
      </c>
      <c r="P6" s="208">
        <v>38400</v>
      </c>
      <c r="Q6" s="208">
        <v>22000</v>
      </c>
      <c r="R6" s="208">
        <v>86460</v>
      </c>
      <c r="S6" s="212">
        <f t="shared" ref="S6:S21" si="1">SUM(B6:R6)</f>
        <v>272860</v>
      </c>
      <c r="T6" s="221">
        <v>10111.129999999999</v>
      </c>
      <c r="U6" s="221">
        <v>28054.76</v>
      </c>
      <c r="V6" s="221">
        <v>74632.259999999995</v>
      </c>
      <c r="W6" s="221">
        <v>131093.19</v>
      </c>
      <c r="X6" s="221">
        <v>227650.82</v>
      </c>
      <c r="Y6" s="221">
        <v>870756.71</v>
      </c>
      <c r="Z6" s="221">
        <v>1899.36</v>
      </c>
      <c r="AA6" s="221">
        <v>3190569.92</v>
      </c>
      <c r="AB6" s="221">
        <v>4096940</v>
      </c>
      <c r="AC6" s="236">
        <f t="shared" ref="AC6:AC20" si="2">SUM(T6:AB6)</f>
        <v>8631708.1500000004</v>
      </c>
      <c r="AD6" s="222">
        <f t="shared" si="0"/>
        <v>8904568.1500000004</v>
      </c>
    </row>
    <row r="7" spans="1:30" x14ac:dyDescent="0.35">
      <c r="A7" s="243" t="s">
        <v>98</v>
      </c>
      <c r="B7" s="208"/>
      <c r="C7" s="208"/>
      <c r="D7" s="208"/>
      <c r="E7" s="208"/>
      <c r="F7" s="208"/>
      <c r="G7" s="208"/>
      <c r="H7" s="208">
        <v>16300</v>
      </c>
      <c r="I7" s="208">
        <v>9500</v>
      </c>
      <c r="J7" s="208">
        <v>6200</v>
      </c>
      <c r="K7" s="208">
        <v>16400</v>
      </c>
      <c r="L7" s="208">
        <v>8800</v>
      </c>
      <c r="M7" s="208">
        <v>10800</v>
      </c>
      <c r="N7" s="208">
        <v>17700</v>
      </c>
      <c r="O7" s="208">
        <v>28700</v>
      </c>
      <c r="P7" s="208">
        <v>35500</v>
      </c>
      <c r="Q7" s="208">
        <v>109400</v>
      </c>
      <c r="R7" s="208">
        <v>423350</v>
      </c>
      <c r="S7" s="212">
        <f t="shared" si="1"/>
        <v>682650</v>
      </c>
      <c r="T7" s="221"/>
      <c r="U7" s="221"/>
      <c r="V7" s="221">
        <v>100355.9</v>
      </c>
      <c r="W7" s="221">
        <v>62863.77</v>
      </c>
      <c r="X7" s="221">
        <v>62793.39</v>
      </c>
      <c r="Y7" s="221">
        <v>12260</v>
      </c>
      <c r="Z7" s="221">
        <v>1958.96</v>
      </c>
      <c r="AA7" s="221">
        <v>533194.1</v>
      </c>
      <c r="AB7" s="221">
        <v>1227555</v>
      </c>
      <c r="AC7" s="236">
        <f t="shared" si="2"/>
        <v>2000981.12</v>
      </c>
      <c r="AD7" s="222">
        <f t="shared" si="0"/>
        <v>2683631.12</v>
      </c>
    </row>
    <row r="8" spans="1:30" x14ac:dyDescent="0.35">
      <c r="A8" s="220" t="s">
        <v>2260</v>
      </c>
      <c r="B8" s="208"/>
      <c r="C8" s="208"/>
      <c r="D8" s="208"/>
      <c r="E8" s="208"/>
      <c r="F8" s="208"/>
      <c r="G8" s="208">
        <v>10600</v>
      </c>
      <c r="H8" s="208"/>
      <c r="I8" s="208">
        <v>200</v>
      </c>
      <c r="J8" s="208">
        <v>8400</v>
      </c>
      <c r="K8" s="208">
        <v>3400</v>
      </c>
      <c r="L8" s="208">
        <v>26800</v>
      </c>
      <c r="M8" s="208">
        <v>4600</v>
      </c>
      <c r="N8" s="208">
        <v>33700</v>
      </c>
      <c r="O8" s="208">
        <v>25300</v>
      </c>
      <c r="P8" s="208">
        <v>25500</v>
      </c>
      <c r="Q8" s="208">
        <v>132400</v>
      </c>
      <c r="R8" s="208">
        <v>146100</v>
      </c>
      <c r="S8" s="212">
        <f t="shared" si="1"/>
        <v>417000</v>
      </c>
      <c r="T8" s="221">
        <v>202016.23</v>
      </c>
      <c r="U8" s="221">
        <v>32171.919999999998</v>
      </c>
      <c r="V8" s="221">
        <v>140866.79999999999</v>
      </c>
      <c r="W8" s="221">
        <v>44930.239999999998</v>
      </c>
      <c r="X8" s="221">
        <v>1706514.91</v>
      </c>
      <c r="Y8" s="221">
        <v>1291705.32</v>
      </c>
      <c r="Z8" s="221">
        <v>3762.52</v>
      </c>
      <c r="AA8" s="221">
        <v>2178416.65</v>
      </c>
      <c r="AB8" s="221">
        <v>1819380</v>
      </c>
      <c r="AC8" s="236">
        <f t="shared" si="2"/>
        <v>7419764.5899999999</v>
      </c>
      <c r="AD8" s="222">
        <f t="shared" si="0"/>
        <v>7836764.5899999999</v>
      </c>
    </row>
    <row r="9" spans="1:30" x14ac:dyDescent="0.35">
      <c r="A9" s="220" t="s">
        <v>102</v>
      </c>
      <c r="B9" s="208"/>
      <c r="C9" s="208"/>
      <c r="D9" s="208"/>
      <c r="E9" s="208"/>
      <c r="F9" s="208"/>
      <c r="G9" s="208">
        <v>3000</v>
      </c>
      <c r="H9" s="208">
        <v>11100</v>
      </c>
      <c r="I9" s="208">
        <v>2300</v>
      </c>
      <c r="J9" s="208">
        <v>6200</v>
      </c>
      <c r="K9" s="208">
        <v>9200</v>
      </c>
      <c r="L9" s="208">
        <v>27300</v>
      </c>
      <c r="M9" s="208">
        <v>38800</v>
      </c>
      <c r="N9" s="208">
        <v>65050</v>
      </c>
      <c r="O9" s="208">
        <v>135350</v>
      </c>
      <c r="P9" s="208">
        <v>140750</v>
      </c>
      <c r="Q9" s="208">
        <v>430950</v>
      </c>
      <c r="R9" s="208">
        <v>431800</v>
      </c>
      <c r="S9" s="212">
        <f t="shared" si="1"/>
        <v>1301800</v>
      </c>
      <c r="T9" s="221">
        <v>229800.55</v>
      </c>
      <c r="U9" s="221">
        <v>53994.78</v>
      </c>
      <c r="V9" s="221">
        <v>205525.77</v>
      </c>
      <c r="W9" s="221">
        <v>137774.56</v>
      </c>
      <c r="X9" s="221">
        <v>223315.78</v>
      </c>
      <c r="Y9" s="221">
        <v>275368.52</v>
      </c>
      <c r="Z9" s="221">
        <v>8793.1200000000008</v>
      </c>
      <c r="AA9" s="221">
        <v>928922.92</v>
      </c>
      <c r="AB9" s="221">
        <v>347870</v>
      </c>
      <c r="AC9" s="236">
        <f t="shared" si="2"/>
        <v>2411366</v>
      </c>
      <c r="AD9" s="222">
        <f t="shared" si="0"/>
        <v>3713166</v>
      </c>
    </row>
    <row r="10" spans="1:30" x14ac:dyDescent="0.35">
      <c r="A10" s="223" t="s">
        <v>104</v>
      </c>
      <c r="B10" s="208"/>
      <c r="C10" s="208"/>
      <c r="D10" s="208"/>
      <c r="E10" s="208"/>
      <c r="F10" s="208"/>
      <c r="G10" s="208"/>
      <c r="H10" s="208"/>
      <c r="I10" s="208"/>
      <c r="J10" s="208">
        <v>15710</v>
      </c>
      <c r="K10" s="208">
        <v>5900</v>
      </c>
      <c r="L10" s="208">
        <v>3500</v>
      </c>
      <c r="M10" s="208">
        <v>20700</v>
      </c>
      <c r="N10" s="208">
        <v>23400</v>
      </c>
      <c r="O10" s="208">
        <v>13000</v>
      </c>
      <c r="P10" s="208">
        <v>300</v>
      </c>
      <c r="Q10" s="208">
        <v>200</v>
      </c>
      <c r="R10" s="208">
        <v>0</v>
      </c>
      <c r="S10" s="212">
        <f t="shared" si="1"/>
        <v>82710</v>
      </c>
      <c r="T10" s="221"/>
      <c r="U10" s="221"/>
      <c r="V10" s="221"/>
      <c r="W10" s="221"/>
      <c r="X10" s="221">
        <v>14448.88</v>
      </c>
      <c r="Y10" s="221">
        <v>1200</v>
      </c>
      <c r="Z10" s="221"/>
      <c r="AA10" s="221">
        <v>1400</v>
      </c>
      <c r="AB10" s="221">
        <v>1000</v>
      </c>
      <c r="AC10" s="236">
        <f t="shared" si="2"/>
        <v>18048.879999999997</v>
      </c>
      <c r="AD10" s="222">
        <f t="shared" si="0"/>
        <v>100758.88</v>
      </c>
    </row>
    <row r="11" spans="1:30" x14ac:dyDescent="0.35">
      <c r="A11" s="220" t="s">
        <v>106</v>
      </c>
      <c r="B11" s="208"/>
      <c r="C11" s="208"/>
      <c r="D11" s="208"/>
      <c r="E11" s="208"/>
      <c r="F11" s="208"/>
      <c r="G11" s="208">
        <v>13400</v>
      </c>
      <c r="H11" s="208">
        <v>49300</v>
      </c>
      <c r="I11" s="208">
        <v>5500</v>
      </c>
      <c r="J11" s="208">
        <v>16900</v>
      </c>
      <c r="K11" s="208">
        <v>3900</v>
      </c>
      <c r="L11" s="208">
        <v>134000</v>
      </c>
      <c r="M11" s="208">
        <v>998700</v>
      </c>
      <c r="N11" s="208">
        <v>2213900</v>
      </c>
      <c r="O11" s="208">
        <v>2431200</v>
      </c>
      <c r="P11" s="208">
        <v>5014600</v>
      </c>
      <c r="Q11" s="208">
        <v>3515500</v>
      </c>
      <c r="R11" s="208">
        <v>10065550</v>
      </c>
      <c r="S11" s="212">
        <f t="shared" si="1"/>
        <v>24462450</v>
      </c>
      <c r="T11" s="221">
        <v>154402.15</v>
      </c>
      <c r="U11" s="221">
        <v>716872.4</v>
      </c>
      <c r="V11" s="221">
        <v>453147.5</v>
      </c>
      <c r="W11" s="221">
        <v>455862.39</v>
      </c>
      <c r="X11" s="221">
        <v>6232312.7699999996</v>
      </c>
      <c r="Y11" s="221">
        <v>3454629.61</v>
      </c>
      <c r="Z11" s="221">
        <v>16828.36</v>
      </c>
      <c r="AA11" s="221">
        <v>12083702.710000001</v>
      </c>
      <c r="AB11" s="221">
        <v>3835300</v>
      </c>
      <c r="AC11" s="236">
        <f t="shared" si="2"/>
        <v>27403057.890000001</v>
      </c>
      <c r="AD11" s="222">
        <f t="shared" si="0"/>
        <v>51865507.890000001</v>
      </c>
    </row>
    <row r="12" spans="1:30" x14ac:dyDescent="0.35">
      <c r="A12" s="243" t="s">
        <v>108</v>
      </c>
      <c r="B12" s="208"/>
      <c r="C12" s="208"/>
      <c r="D12" s="208"/>
      <c r="E12" s="208"/>
      <c r="F12" s="208"/>
      <c r="G12" s="208"/>
      <c r="H12" s="208"/>
      <c r="I12" s="208"/>
      <c r="J12" s="208">
        <v>1000</v>
      </c>
      <c r="K12" s="208">
        <v>30910</v>
      </c>
      <c r="L12" s="208">
        <v>5400</v>
      </c>
      <c r="M12" s="208"/>
      <c r="N12" s="208"/>
      <c r="O12" s="208"/>
      <c r="P12" s="208"/>
      <c r="Q12" s="208"/>
      <c r="R12" s="208">
        <v>0</v>
      </c>
      <c r="S12" s="212">
        <f t="shared" si="1"/>
        <v>37310</v>
      </c>
      <c r="T12" s="221"/>
      <c r="U12" s="221"/>
      <c r="V12" s="221">
        <v>161930.42000000001</v>
      </c>
      <c r="W12" s="221"/>
      <c r="X12" s="221">
        <v>70618.070000000007</v>
      </c>
      <c r="Y12" s="221"/>
      <c r="Z12" s="221">
        <v>429.72</v>
      </c>
      <c r="AA12" s="221"/>
      <c r="AB12" s="221">
        <v>375400</v>
      </c>
      <c r="AC12" s="236">
        <f t="shared" si="2"/>
        <v>608378.21</v>
      </c>
      <c r="AD12" s="222">
        <f t="shared" si="0"/>
        <v>645688.21</v>
      </c>
    </row>
    <row r="13" spans="1:30" x14ac:dyDescent="0.35">
      <c r="A13" s="243" t="s">
        <v>110</v>
      </c>
      <c r="B13" s="208"/>
      <c r="C13" s="208"/>
      <c r="D13" s="208"/>
      <c r="E13" s="208"/>
      <c r="F13" s="208"/>
      <c r="G13" s="339">
        <v>3800</v>
      </c>
      <c r="H13" s="339">
        <v>22000</v>
      </c>
      <c r="I13" s="339">
        <v>2500</v>
      </c>
      <c r="J13" s="339">
        <v>7400</v>
      </c>
      <c r="K13" s="339">
        <v>1400</v>
      </c>
      <c r="L13" s="339">
        <v>7400</v>
      </c>
      <c r="M13" s="339">
        <v>34200</v>
      </c>
      <c r="N13" s="339">
        <v>83800</v>
      </c>
      <c r="O13" s="339">
        <v>61400</v>
      </c>
      <c r="P13" s="339">
        <v>128500</v>
      </c>
      <c r="Q13" s="339">
        <v>129850</v>
      </c>
      <c r="R13" s="339">
        <v>864100</v>
      </c>
      <c r="S13" s="212">
        <f>SUM(B13:R13)</f>
        <v>1346350</v>
      </c>
      <c r="T13" s="221"/>
      <c r="U13" s="221"/>
      <c r="V13" s="221">
        <v>54310.31</v>
      </c>
      <c r="W13" s="221"/>
      <c r="X13" s="221">
        <v>37649</v>
      </c>
      <c r="Y13" s="221">
        <v>676243.67</v>
      </c>
      <c r="Z13" s="221">
        <v>746.84</v>
      </c>
      <c r="AA13" s="221">
        <v>115785.09</v>
      </c>
      <c r="AB13" s="221">
        <v>643100</v>
      </c>
      <c r="AC13" s="236">
        <f t="shared" si="2"/>
        <v>1527834.91</v>
      </c>
      <c r="AD13" s="222">
        <f t="shared" si="0"/>
        <v>2874184.91</v>
      </c>
    </row>
    <row r="14" spans="1:30" x14ac:dyDescent="0.35">
      <c r="A14" s="243" t="s">
        <v>112</v>
      </c>
      <c r="B14" s="208"/>
      <c r="C14" s="208"/>
      <c r="D14" s="208"/>
      <c r="E14" s="208"/>
      <c r="F14" s="208"/>
      <c r="G14" s="208">
        <v>2300</v>
      </c>
      <c r="H14" s="208">
        <v>15200</v>
      </c>
      <c r="I14" s="208">
        <v>200</v>
      </c>
      <c r="J14" s="208"/>
      <c r="K14" s="208"/>
      <c r="L14" s="208">
        <v>13100</v>
      </c>
      <c r="M14" s="208">
        <v>2000</v>
      </c>
      <c r="N14" s="208">
        <v>19500</v>
      </c>
      <c r="O14" s="208">
        <v>100</v>
      </c>
      <c r="P14" s="208">
        <v>6400</v>
      </c>
      <c r="Q14" s="208">
        <v>119450</v>
      </c>
      <c r="R14" s="208">
        <v>165400</v>
      </c>
      <c r="S14" s="212">
        <f t="shared" si="1"/>
        <v>343650</v>
      </c>
      <c r="T14" s="221"/>
      <c r="U14" s="221"/>
      <c r="V14" s="221"/>
      <c r="W14" s="221"/>
      <c r="X14" s="221">
        <v>24126.720000000001</v>
      </c>
      <c r="Y14" s="221">
        <v>300</v>
      </c>
      <c r="Z14" s="221"/>
      <c r="AA14" s="221">
        <v>130693.26</v>
      </c>
      <c r="AB14" s="221">
        <v>469690</v>
      </c>
      <c r="AC14" s="236">
        <f t="shared" si="2"/>
        <v>624809.98</v>
      </c>
      <c r="AD14" s="222">
        <f t="shared" si="0"/>
        <v>968459.98</v>
      </c>
    </row>
    <row r="15" spans="1:30" x14ac:dyDescent="0.35">
      <c r="A15" s="220" t="s">
        <v>114</v>
      </c>
      <c r="B15" s="208"/>
      <c r="C15" s="208"/>
      <c r="D15" s="208"/>
      <c r="E15" s="208"/>
      <c r="F15" s="208"/>
      <c r="G15" s="208">
        <v>4600</v>
      </c>
      <c r="H15" s="208"/>
      <c r="I15" s="208">
        <v>6400</v>
      </c>
      <c r="J15" s="208">
        <v>2300</v>
      </c>
      <c r="K15" s="208">
        <v>22900</v>
      </c>
      <c r="L15" s="208">
        <v>3800</v>
      </c>
      <c r="M15" s="208">
        <v>15500</v>
      </c>
      <c r="N15" s="208">
        <v>900</v>
      </c>
      <c r="O15" s="208">
        <v>48500</v>
      </c>
      <c r="P15" s="208">
        <v>40300</v>
      </c>
      <c r="Q15" s="208">
        <v>109000</v>
      </c>
      <c r="R15" s="208">
        <v>672120</v>
      </c>
      <c r="S15" s="212">
        <f t="shared" si="1"/>
        <v>926320</v>
      </c>
      <c r="T15" s="221">
        <v>26992.01</v>
      </c>
      <c r="U15" s="221">
        <v>4649.92</v>
      </c>
      <c r="V15" s="221">
        <v>22072.86</v>
      </c>
      <c r="W15" s="221">
        <v>34879.25</v>
      </c>
      <c r="X15" s="221">
        <v>5818.25</v>
      </c>
      <c r="Y15" s="221">
        <v>12959.5</v>
      </c>
      <c r="Z15" s="221">
        <v>1814.36</v>
      </c>
      <c r="AA15" s="221">
        <v>220705.76</v>
      </c>
      <c r="AB15" s="221">
        <v>125750</v>
      </c>
      <c r="AC15" s="236">
        <f t="shared" si="2"/>
        <v>455641.91000000003</v>
      </c>
      <c r="AD15" s="222">
        <f t="shared" si="0"/>
        <v>1381961.9100000001</v>
      </c>
    </row>
    <row r="16" spans="1:30" x14ac:dyDescent="0.35">
      <c r="A16" s="235" t="s">
        <v>116</v>
      </c>
      <c r="B16" s="208"/>
      <c r="C16" s="208"/>
      <c r="D16" s="208"/>
      <c r="E16" s="208"/>
      <c r="F16" s="208"/>
      <c r="G16" s="208">
        <v>500</v>
      </c>
      <c r="H16" s="208">
        <v>11700</v>
      </c>
      <c r="I16" s="208">
        <v>3000</v>
      </c>
      <c r="J16" s="208">
        <v>3700</v>
      </c>
      <c r="K16" s="208">
        <v>300</v>
      </c>
      <c r="L16" s="208">
        <v>19200</v>
      </c>
      <c r="M16" s="208">
        <v>20900</v>
      </c>
      <c r="N16" s="208">
        <v>33100</v>
      </c>
      <c r="O16" s="208">
        <v>45900</v>
      </c>
      <c r="P16" s="208">
        <v>28100</v>
      </c>
      <c r="Q16" s="208">
        <v>371100</v>
      </c>
      <c r="R16" s="208">
        <v>3600</v>
      </c>
      <c r="S16" s="212">
        <f t="shared" si="1"/>
        <v>541100</v>
      </c>
      <c r="T16" s="221"/>
      <c r="U16" s="221">
        <v>13487.56</v>
      </c>
      <c r="V16" s="221"/>
      <c r="W16" s="221">
        <v>103926.3</v>
      </c>
      <c r="X16" s="221">
        <v>363652.85</v>
      </c>
      <c r="Y16" s="221">
        <v>1623466.4</v>
      </c>
      <c r="Z16" s="221">
        <v>641.32000000000005</v>
      </c>
      <c r="AA16" s="221">
        <v>2726364.05</v>
      </c>
      <c r="AB16" s="221">
        <v>451890</v>
      </c>
      <c r="AC16" s="236">
        <f t="shared" si="2"/>
        <v>5283428.4799999995</v>
      </c>
      <c r="AD16" s="222">
        <f t="shared" si="0"/>
        <v>5824528.4799999995</v>
      </c>
    </row>
    <row r="17" spans="1:30" x14ac:dyDescent="0.35">
      <c r="A17" s="223" t="s">
        <v>118</v>
      </c>
      <c r="B17" s="208"/>
      <c r="C17" s="208"/>
      <c r="D17" s="208"/>
      <c r="E17" s="208"/>
      <c r="F17" s="208"/>
      <c r="G17" s="208"/>
      <c r="H17" s="208">
        <v>400</v>
      </c>
      <c r="I17" s="208"/>
      <c r="J17" s="208">
        <v>11100</v>
      </c>
      <c r="K17" s="208">
        <v>7200</v>
      </c>
      <c r="L17" s="208"/>
      <c r="M17" s="208">
        <v>400</v>
      </c>
      <c r="N17" s="208">
        <v>200</v>
      </c>
      <c r="O17" s="208"/>
      <c r="P17" s="208">
        <v>5200</v>
      </c>
      <c r="Q17" s="208">
        <v>175400</v>
      </c>
      <c r="R17" s="208">
        <v>269050</v>
      </c>
      <c r="S17" s="212">
        <f t="shared" si="1"/>
        <v>468950</v>
      </c>
      <c r="T17" s="221"/>
      <c r="U17" s="221"/>
      <c r="V17" s="221"/>
      <c r="W17" s="221"/>
      <c r="X17" s="221"/>
      <c r="Y17" s="221">
        <v>43260</v>
      </c>
      <c r="Z17" s="221"/>
      <c r="AA17" s="221"/>
      <c r="AB17" s="221">
        <v>27900</v>
      </c>
      <c r="AC17" s="236">
        <f t="shared" si="2"/>
        <v>71160</v>
      </c>
      <c r="AD17" s="222">
        <f t="shared" si="0"/>
        <v>540110</v>
      </c>
    </row>
    <row r="18" spans="1:30" x14ac:dyDescent="0.35">
      <c r="A18" s="220" t="s">
        <v>120</v>
      </c>
      <c r="B18" s="208"/>
      <c r="C18" s="208"/>
      <c r="D18" s="208"/>
      <c r="E18" s="208"/>
      <c r="F18" s="208"/>
      <c r="G18" s="208">
        <v>27100</v>
      </c>
      <c r="H18" s="208">
        <v>7700</v>
      </c>
      <c r="I18" s="208">
        <v>29400</v>
      </c>
      <c r="J18" s="208">
        <v>10700</v>
      </c>
      <c r="K18" s="208">
        <v>17700</v>
      </c>
      <c r="L18" s="208">
        <v>93300</v>
      </c>
      <c r="M18" s="208">
        <v>44700</v>
      </c>
      <c r="N18" s="208">
        <v>210110</v>
      </c>
      <c r="O18" s="208">
        <v>2501900</v>
      </c>
      <c r="P18" s="208">
        <v>4556300</v>
      </c>
      <c r="Q18" s="208">
        <v>9576660</v>
      </c>
      <c r="R18" s="208">
        <v>7285800</v>
      </c>
      <c r="S18" s="212">
        <f t="shared" si="1"/>
        <v>24361370</v>
      </c>
      <c r="T18" s="221">
        <v>65147.519999999997</v>
      </c>
      <c r="U18" s="221">
        <v>9939.86</v>
      </c>
      <c r="V18" s="221"/>
      <c r="W18" s="221">
        <v>46845.59</v>
      </c>
      <c r="X18" s="221">
        <v>893072.48</v>
      </c>
      <c r="Y18" s="221">
        <v>3700616.77</v>
      </c>
      <c r="Z18" s="221">
        <v>454.6</v>
      </c>
      <c r="AA18" s="221">
        <v>9128155.6600000001</v>
      </c>
      <c r="AB18" s="221">
        <v>3042520</v>
      </c>
      <c r="AC18" s="236">
        <f t="shared" si="2"/>
        <v>16886752.48</v>
      </c>
      <c r="AD18" s="222">
        <f t="shared" si="0"/>
        <v>41248122.480000004</v>
      </c>
    </row>
    <row r="19" spans="1:30" x14ac:dyDescent="0.35">
      <c r="A19" s="243" t="s">
        <v>122</v>
      </c>
      <c r="B19" s="208"/>
      <c r="C19" s="208"/>
      <c r="D19" s="208"/>
      <c r="E19" s="208"/>
      <c r="F19" s="208"/>
      <c r="G19" s="208">
        <v>7100</v>
      </c>
      <c r="H19" s="208">
        <v>2400</v>
      </c>
      <c r="I19" s="208">
        <v>10100</v>
      </c>
      <c r="J19" s="208">
        <v>8600</v>
      </c>
      <c r="K19" s="208">
        <v>11500</v>
      </c>
      <c r="L19" s="208">
        <v>400</v>
      </c>
      <c r="M19" s="208">
        <v>19100</v>
      </c>
      <c r="N19" s="208">
        <v>900</v>
      </c>
      <c r="O19" s="208">
        <v>44500</v>
      </c>
      <c r="P19" s="208">
        <v>31200</v>
      </c>
      <c r="Q19" s="208">
        <v>101400</v>
      </c>
      <c r="R19" s="208">
        <v>334250</v>
      </c>
      <c r="S19" s="212">
        <f t="shared" si="1"/>
        <v>571450</v>
      </c>
      <c r="T19" s="221"/>
      <c r="U19" s="221">
        <v>3898.76</v>
      </c>
      <c r="V19" s="221">
        <v>13857.12</v>
      </c>
      <c r="W19" s="221"/>
      <c r="X19" s="221">
        <v>68521</v>
      </c>
      <c r="Y19" s="221">
        <v>53558.76</v>
      </c>
      <c r="Z19" s="221">
        <v>110.12</v>
      </c>
      <c r="AA19" s="221">
        <v>238579.21</v>
      </c>
      <c r="AB19" s="221">
        <v>350500</v>
      </c>
      <c r="AC19" s="236">
        <f t="shared" si="2"/>
        <v>729024.97</v>
      </c>
      <c r="AD19" s="222">
        <f t="shared" si="0"/>
        <v>1300474.97</v>
      </c>
    </row>
    <row r="20" spans="1:30" x14ac:dyDescent="0.35">
      <c r="A20" s="223" t="s">
        <v>124</v>
      </c>
      <c r="B20" s="208"/>
      <c r="C20" s="208"/>
      <c r="D20" s="208"/>
      <c r="E20" s="208"/>
      <c r="F20" s="208"/>
      <c r="G20" s="208"/>
      <c r="H20" s="208">
        <v>4100</v>
      </c>
      <c r="I20" s="208"/>
      <c r="J20" s="208"/>
      <c r="K20" s="208">
        <v>2900</v>
      </c>
      <c r="L20" s="208"/>
      <c r="M20" s="208">
        <v>800</v>
      </c>
      <c r="N20" s="208">
        <v>100</v>
      </c>
      <c r="O20" s="208">
        <v>10000</v>
      </c>
      <c r="P20" s="208">
        <v>33000</v>
      </c>
      <c r="Q20" s="208">
        <v>102800</v>
      </c>
      <c r="R20" s="208">
        <v>199845</v>
      </c>
      <c r="S20" s="212">
        <f t="shared" si="1"/>
        <v>353545</v>
      </c>
      <c r="T20" s="221"/>
      <c r="U20" s="221"/>
      <c r="V20" s="221"/>
      <c r="W20" s="221"/>
      <c r="X20" s="221"/>
      <c r="Y20" s="221"/>
      <c r="Z20" s="221"/>
      <c r="AA20" s="221"/>
      <c r="AB20" s="221">
        <v>29098</v>
      </c>
      <c r="AC20" s="236">
        <f t="shared" si="2"/>
        <v>29098</v>
      </c>
      <c r="AD20" s="222">
        <f t="shared" si="0"/>
        <v>382643</v>
      </c>
    </row>
    <row r="21" spans="1:30" x14ac:dyDescent="0.35">
      <c r="B21" s="291">
        <f>SUM(B5:B20)</f>
        <v>292500</v>
      </c>
      <c r="C21" s="291"/>
      <c r="D21" s="291">
        <f t="shared" ref="D21:G21" si="3">SUM(D5:D20)</f>
        <v>1794661.26</v>
      </c>
      <c r="E21" s="291"/>
      <c r="F21" s="291">
        <f t="shared" si="3"/>
        <v>134400</v>
      </c>
      <c r="G21" s="291">
        <f t="shared" si="3"/>
        <v>1806000</v>
      </c>
      <c r="H21" s="291">
        <f>SUM(H5:H20)</f>
        <v>4360500</v>
      </c>
      <c r="I21" s="291">
        <f t="shared" ref="I21:R21" si="4">SUM(I5:I20)</f>
        <v>3627300</v>
      </c>
      <c r="J21" s="291">
        <f t="shared" si="4"/>
        <v>2910110</v>
      </c>
      <c r="K21" s="291">
        <f t="shared" si="4"/>
        <v>951210</v>
      </c>
      <c r="L21" s="291">
        <f t="shared" si="4"/>
        <v>1607100</v>
      </c>
      <c r="M21" s="291">
        <f t="shared" si="4"/>
        <v>6953700</v>
      </c>
      <c r="N21" s="291">
        <f t="shared" si="4"/>
        <v>15078860</v>
      </c>
      <c r="O21" s="291">
        <f t="shared" si="4"/>
        <v>23711150</v>
      </c>
      <c r="P21" s="291">
        <f t="shared" si="4"/>
        <v>20350650</v>
      </c>
      <c r="Q21" s="291">
        <f t="shared" si="4"/>
        <v>20855810</v>
      </c>
      <c r="R21" s="291">
        <f t="shared" si="4"/>
        <v>38509195</v>
      </c>
      <c r="S21" s="212">
        <f t="shared" si="1"/>
        <v>142943146.25999999</v>
      </c>
      <c r="T21" s="292">
        <f>SUM(T5:T20)</f>
        <v>914772.70000000007</v>
      </c>
      <c r="U21" s="292">
        <f t="shared" ref="U21:AB21" si="5">SUM(U5:U20)</f>
        <v>1026259.5300000001</v>
      </c>
      <c r="V21" s="292">
        <f t="shared" si="5"/>
        <v>1226698.9400000002</v>
      </c>
      <c r="W21" s="292">
        <f t="shared" si="5"/>
        <v>2608281.0699999998</v>
      </c>
      <c r="X21" s="292">
        <f t="shared" si="5"/>
        <v>23898271.440000001</v>
      </c>
      <c r="Y21" s="292">
        <f t="shared" si="5"/>
        <v>18315008.220000003</v>
      </c>
      <c r="Z21" s="292">
        <f t="shared" si="5"/>
        <v>85462.35</v>
      </c>
      <c r="AA21" s="292">
        <f t="shared" si="5"/>
        <v>37664793.920000009</v>
      </c>
      <c r="AB21" s="292">
        <f t="shared" si="5"/>
        <v>25342343</v>
      </c>
      <c r="AC21" s="236">
        <f t="shared" ref="AC21" si="6">SUM(T21:AA21)</f>
        <v>85739548.170000017</v>
      </c>
      <c r="AD21" s="291">
        <f t="shared" si="0"/>
        <v>228682694.43000001</v>
      </c>
    </row>
    <row r="22" spans="1:30" s="214" customFormat="1" x14ac:dyDescent="0.35"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8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9"/>
    </row>
    <row r="23" spans="1:30" x14ac:dyDescent="0.35">
      <c r="A23" s="224" t="s">
        <v>2252</v>
      </c>
    </row>
    <row r="24" spans="1:30" x14ac:dyDescent="0.35">
      <c r="A24" s="224" t="s">
        <v>2248</v>
      </c>
      <c r="B24" s="225"/>
      <c r="C24" s="226">
        <v>152820</v>
      </c>
      <c r="D24" s="226"/>
      <c r="E24" s="226">
        <v>2160</v>
      </c>
      <c r="F24" s="226"/>
      <c r="G24" s="226"/>
      <c r="H24" s="226">
        <v>192860</v>
      </c>
      <c r="I24" s="226"/>
      <c r="J24" s="226"/>
      <c r="K24" s="226"/>
      <c r="L24" s="226">
        <v>229620</v>
      </c>
      <c r="M24" s="226">
        <v>251920</v>
      </c>
      <c r="N24" s="226">
        <v>172210</v>
      </c>
      <c r="O24" s="226">
        <v>203910</v>
      </c>
      <c r="P24" s="226">
        <v>116200</v>
      </c>
      <c r="Q24" s="226">
        <v>102110</v>
      </c>
      <c r="R24" s="226">
        <v>264900</v>
      </c>
      <c r="S24" s="239">
        <f>SUM(B24:R24)</f>
        <v>1688710</v>
      </c>
      <c r="T24" s="227"/>
      <c r="U24" s="227"/>
      <c r="V24" s="227"/>
      <c r="W24" s="227"/>
      <c r="X24" s="227"/>
      <c r="Y24" s="227"/>
      <c r="Z24" s="227"/>
      <c r="AA24" s="227"/>
      <c r="AB24" s="227"/>
      <c r="AC24" s="227"/>
    </row>
    <row r="25" spans="1:30" x14ac:dyDescent="0.35">
      <c r="A25" s="224" t="s">
        <v>2267</v>
      </c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>
        <v>67700</v>
      </c>
      <c r="M25" s="226">
        <v>95600</v>
      </c>
      <c r="N25" s="226">
        <v>95800</v>
      </c>
      <c r="O25" s="226">
        <v>110300</v>
      </c>
      <c r="P25" s="226">
        <v>130700</v>
      </c>
      <c r="Q25" s="226">
        <v>51800</v>
      </c>
      <c r="R25" s="226">
        <v>37800</v>
      </c>
      <c r="S25" s="239">
        <f t="shared" ref="S25:S29" si="7">SUM(B25:R25)</f>
        <v>589700</v>
      </c>
      <c r="T25" s="227"/>
      <c r="U25" s="227"/>
      <c r="V25" s="227"/>
      <c r="W25" s="227"/>
      <c r="X25" s="227"/>
      <c r="Y25" s="227"/>
      <c r="Z25" s="227"/>
      <c r="AA25" s="227"/>
      <c r="AB25" s="227"/>
      <c r="AC25" s="227"/>
    </row>
    <row r="26" spans="1:30" x14ac:dyDescent="0.35">
      <c r="A26" s="253" t="s">
        <v>2323</v>
      </c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>
        <v>40500</v>
      </c>
      <c r="S26" s="239">
        <f t="shared" si="7"/>
        <v>40500</v>
      </c>
      <c r="T26" s="227"/>
      <c r="U26" s="227"/>
      <c r="V26" s="227"/>
      <c r="W26" s="227"/>
      <c r="X26" s="227"/>
      <c r="Y26" s="227"/>
      <c r="Z26" s="227"/>
      <c r="AA26" s="227"/>
      <c r="AB26" s="227"/>
      <c r="AC26" s="227"/>
    </row>
    <row r="27" spans="1:30" x14ac:dyDescent="0.35">
      <c r="A27" s="224" t="s">
        <v>2251</v>
      </c>
      <c r="B27" s="225">
        <v>4428400</v>
      </c>
      <c r="C27" s="226">
        <v>22140</v>
      </c>
      <c r="D27" s="226">
        <v>1757900</v>
      </c>
      <c r="E27" s="226">
        <v>1580</v>
      </c>
      <c r="F27" s="226"/>
      <c r="G27" s="226">
        <v>23987160</v>
      </c>
      <c r="H27" s="226">
        <v>18787055</v>
      </c>
      <c r="I27" s="226"/>
      <c r="J27" s="226"/>
      <c r="K27" s="226"/>
      <c r="L27" s="226">
        <v>11272760</v>
      </c>
      <c r="M27" s="226">
        <v>10323520</v>
      </c>
      <c r="N27" s="226">
        <v>20134260</v>
      </c>
      <c r="O27" s="226">
        <v>8003710</v>
      </c>
      <c r="P27" s="226">
        <v>10222500</v>
      </c>
      <c r="Q27" s="226">
        <v>9174700</v>
      </c>
      <c r="R27" s="226">
        <v>17739510</v>
      </c>
      <c r="S27" s="239">
        <f t="shared" si="7"/>
        <v>135855195</v>
      </c>
      <c r="T27" s="227"/>
      <c r="U27" s="227"/>
      <c r="V27" s="227"/>
      <c r="W27" s="227"/>
      <c r="X27" s="227"/>
      <c r="Y27" s="227"/>
      <c r="Z27" s="227"/>
      <c r="AA27" s="227"/>
      <c r="AB27" s="227"/>
      <c r="AC27" s="227"/>
    </row>
    <row r="28" spans="1:30" x14ac:dyDescent="0.35">
      <c r="A28" s="253" t="s">
        <v>2279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>
        <v>1639200</v>
      </c>
      <c r="P28" s="226">
        <v>1781700</v>
      </c>
      <c r="Q28" s="226">
        <v>2251700</v>
      </c>
      <c r="R28" s="226">
        <v>2293100</v>
      </c>
      <c r="S28" s="239">
        <f t="shared" si="7"/>
        <v>7965700</v>
      </c>
      <c r="T28" s="227"/>
      <c r="U28" s="227"/>
      <c r="V28" s="227"/>
      <c r="W28" s="227"/>
      <c r="X28" s="227"/>
      <c r="Y28" s="227"/>
      <c r="Z28" s="227"/>
      <c r="AA28" s="227"/>
      <c r="AB28" s="227"/>
      <c r="AC28" s="227"/>
    </row>
    <row r="29" spans="1:30" x14ac:dyDescent="0.35">
      <c r="A29" s="253" t="s">
        <v>2274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>
        <v>4856100</v>
      </c>
      <c r="O29" s="226">
        <v>3717700</v>
      </c>
      <c r="P29" s="226">
        <v>11500</v>
      </c>
      <c r="Q29" s="226">
        <v>6674210</v>
      </c>
      <c r="R29" s="226">
        <v>149500</v>
      </c>
      <c r="S29" s="239">
        <f t="shared" si="7"/>
        <v>15409010</v>
      </c>
      <c r="T29" s="227"/>
      <c r="U29" s="227"/>
      <c r="V29" s="227"/>
      <c r="W29" s="227"/>
      <c r="X29" s="227"/>
      <c r="Y29" s="227"/>
      <c r="Z29" s="227"/>
      <c r="AA29" s="227"/>
      <c r="AB29" s="227"/>
      <c r="AC29" s="227"/>
    </row>
    <row r="30" spans="1:30" x14ac:dyDescent="0.35">
      <c r="B30" s="301">
        <f>SUM(B24:B29)</f>
        <v>4428400</v>
      </c>
      <c r="C30" s="301">
        <f t="shared" ref="C30:Q30" si="8">SUM(C24:C29)</f>
        <v>174960</v>
      </c>
      <c r="D30" s="301">
        <f t="shared" si="8"/>
        <v>1757900</v>
      </c>
      <c r="E30" s="301">
        <f t="shared" si="8"/>
        <v>3740</v>
      </c>
      <c r="F30" s="301">
        <f t="shared" si="8"/>
        <v>0</v>
      </c>
      <c r="G30" s="301">
        <f t="shared" si="8"/>
        <v>23987160</v>
      </c>
      <c r="H30" s="301">
        <f t="shared" si="8"/>
        <v>18979915</v>
      </c>
      <c r="I30" s="301">
        <f t="shared" si="8"/>
        <v>0</v>
      </c>
      <c r="J30" s="301">
        <f t="shared" si="8"/>
        <v>0</v>
      </c>
      <c r="K30" s="301">
        <f t="shared" si="8"/>
        <v>0</v>
      </c>
      <c r="L30" s="301">
        <f t="shared" si="8"/>
        <v>11570080</v>
      </c>
      <c r="M30" s="301">
        <f t="shared" si="8"/>
        <v>10671040</v>
      </c>
      <c r="N30" s="301">
        <f t="shared" si="8"/>
        <v>25258370</v>
      </c>
      <c r="O30" s="301">
        <f t="shared" si="8"/>
        <v>13674820</v>
      </c>
      <c r="P30" s="301">
        <f t="shared" si="8"/>
        <v>12262600</v>
      </c>
      <c r="Q30" s="301">
        <f t="shared" si="8"/>
        <v>18254520</v>
      </c>
      <c r="R30" s="301">
        <f>SUM(R24:R29)</f>
        <v>20525310</v>
      </c>
      <c r="S30" s="239">
        <f>SUM(B30:R30)</f>
        <v>161548815</v>
      </c>
    </row>
  </sheetData>
  <mergeCells count="16">
    <mergeCell ref="A1:A3"/>
    <mergeCell ref="S2:S4"/>
    <mergeCell ref="T2:T3"/>
    <mergeCell ref="AD2:AD3"/>
    <mergeCell ref="B2:C2"/>
    <mergeCell ref="D2:E2"/>
    <mergeCell ref="B4:C4"/>
    <mergeCell ref="D4:E4"/>
    <mergeCell ref="U2:U3"/>
    <mergeCell ref="V2:V3"/>
    <mergeCell ref="W2:W3"/>
    <mergeCell ref="X2:X3"/>
    <mergeCell ref="AC2:AC4"/>
    <mergeCell ref="Y2:Y3"/>
    <mergeCell ref="R2:R3"/>
    <mergeCell ref="AB2:AB3"/>
  </mergeCells>
  <pageMargins left="0.17" right="0.17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48"/>
  <sheetViews>
    <sheetView zoomScale="70" zoomScaleNormal="70" workbookViewId="0">
      <pane xSplit="1" ySplit="4" topLeftCell="H17" activePane="bottomRight" state="frozen"/>
      <selection pane="topRight" activeCell="B1" sqref="B1"/>
      <selection pane="bottomLeft" activeCell="A5" sqref="A5"/>
      <selection pane="bottomRight" activeCell="S1" sqref="S1:T1048576"/>
    </sheetView>
  </sheetViews>
  <sheetFormatPr defaultRowHeight="22.5" x14ac:dyDescent="0.35"/>
  <cols>
    <col min="1" max="1" width="18.875" bestFit="1" customWidth="1"/>
    <col min="2" max="2" width="7.375" customWidth="1"/>
    <col min="3" max="8" width="9.25" customWidth="1"/>
    <col min="9" max="9" width="10.375" customWidth="1"/>
    <col min="10" max="10" width="11.5" customWidth="1"/>
    <col min="11" max="11" width="9.75" customWidth="1"/>
    <col min="12" max="18" width="11.75" customWidth="1"/>
    <col min="19" max="19" width="11.875" customWidth="1"/>
  </cols>
  <sheetData>
    <row r="1" spans="1:19" x14ac:dyDescent="0.35">
      <c r="A1" s="523" t="s">
        <v>2292</v>
      </c>
    </row>
    <row r="2" spans="1:19" ht="85.5" customHeight="1" x14ac:dyDescent="0.35">
      <c r="A2" s="523"/>
      <c r="B2" s="526" t="s">
        <v>2302</v>
      </c>
      <c r="C2" s="526"/>
      <c r="D2" s="282"/>
      <c r="E2" s="528" t="s">
        <v>2291</v>
      </c>
      <c r="F2" s="529"/>
      <c r="G2" s="530"/>
      <c r="H2" s="527" t="s">
        <v>2294</v>
      </c>
      <c r="I2" s="269" t="s">
        <v>2288</v>
      </c>
      <c r="J2" s="264" t="s">
        <v>2289</v>
      </c>
      <c r="K2" s="300" t="s">
        <v>2311</v>
      </c>
      <c r="L2" s="283" t="s">
        <v>2316</v>
      </c>
      <c r="M2" s="283" t="s">
        <v>2321</v>
      </c>
      <c r="N2" s="283" t="s">
        <v>2322</v>
      </c>
      <c r="O2" s="283" t="s">
        <v>2348</v>
      </c>
      <c r="P2" s="283" t="s">
        <v>2365</v>
      </c>
      <c r="Q2" s="300" t="s">
        <v>2367</v>
      </c>
      <c r="R2" s="361" t="s">
        <v>2368</v>
      </c>
    </row>
    <row r="3" spans="1:19" x14ac:dyDescent="0.35">
      <c r="A3" s="524"/>
      <c r="B3" s="525" t="s">
        <v>2287</v>
      </c>
      <c r="C3" s="525"/>
      <c r="D3" s="293"/>
      <c r="E3" s="528" t="s">
        <v>2290</v>
      </c>
      <c r="F3" s="529"/>
      <c r="G3" s="530"/>
      <c r="H3" s="527"/>
      <c r="I3" s="274">
        <v>23593</v>
      </c>
      <c r="J3" s="274">
        <v>23600</v>
      </c>
      <c r="K3" s="274">
        <v>23607</v>
      </c>
      <c r="L3" s="274">
        <v>23615</v>
      </c>
      <c r="M3" s="274">
        <v>23621</v>
      </c>
      <c r="N3" s="274">
        <v>23635</v>
      </c>
      <c r="O3" s="274">
        <v>23629</v>
      </c>
      <c r="P3" s="274">
        <v>23642</v>
      </c>
      <c r="Q3" s="274">
        <v>23649</v>
      </c>
      <c r="R3" s="274">
        <v>23649</v>
      </c>
      <c r="S3" s="276">
        <v>3000</v>
      </c>
    </row>
    <row r="4" spans="1:19" x14ac:dyDescent="0.35">
      <c r="A4" s="259" t="s">
        <v>0</v>
      </c>
      <c r="B4" s="281" t="s">
        <v>2285</v>
      </c>
      <c r="C4" s="263" t="s">
        <v>2286</v>
      </c>
      <c r="D4" s="270" t="s">
        <v>262</v>
      </c>
      <c r="E4" s="261" t="s">
        <v>2285</v>
      </c>
      <c r="F4" s="263" t="s">
        <v>2286</v>
      </c>
      <c r="G4" s="270" t="s">
        <v>262</v>
      </c>
      <c r="H4" s="527"/>
      <c r="I4" s="263" t="s">
        <v>2293</v>
      </c>
      <c r="J4" s="263" t="s">
        <v>2293</v>
      </c>
      <c r="K4" s="263" t="s">
        <v>2293</v>
      </c>
      <c r="L4" s="263" t="s">
        <v>2293</v>
      </c>
      <c r="M4" s="263" t="s">
        <v>2293</v>
      </c>
      <c r="N4" s="263" t="s">
        <v>2293</v>
      </c>
      <c r="O4" s="263" t="s">
        <v>2293</v>
      </c>
      <c r="P4" s="263" t="s">
        <v>2293</v>
      </c>
      <c r="Q4" s="263" t="s">
        <v>2293</v>
      </c>
      <c r="R4" s="263" t="s">
        <v>2293</v>
      </c>
      <c r="S4" s="313" t="s">
        <v>2293</v>
      </c>
    </row>
    <row r="5" spans="1:19" x14ac:dyDescent="0.35">
      <c r="A5" s="260" t="s">
        <v>93</v>
      </c>
      <c r="B5" s="265">
        <v>1379</v>
      </c>
      <c r="C5" s="265">
        <v>1736</v>
      </c>
      <c r="D5" s="294">
        <f>SUM(B5:C5)</f>
        <v>3115</v>
      </c>
      <c r="E5" s="271">
        <v>1677</v>
      </c>
      <c r="F5" s="271">
        <v>272</v>
      </c>
      <c r="G5" s="272">
        <f>SUM(E5:F5)</f>
        <v>1949</v>
      </c>
      <c r="H5" s="277">
        <f t="shared" ref="H5:H8" si="0">+S5/$S$3</f>
        <v>1906</v>
      </c>
      <c r="I5" s="265"/>
      <c r="J5" s="265">
        <v>762000</v>
      </c>
      <c r="K5" s="265">
        <v>87000</v>
      </c>
      <c r="L5" s="265">
        <v>24000</v>
      </c>
      <c r="M5" s="265">
        <v>723000</v>
      </c>
      <c r="N5" s="317">
        <v>3144000</v>
      </c>
      <c r="O5" s="317">
        <v>768000</v>
      </c>
      <c r="P5" s="317">
        <v>543000</v>
      </c>
      <c r="Q5" s="317">
        <v>-702000</v>
      </c>
      <c r="R5" s="317">
        <v>369000</v>
      </c>
      <c r="S5" s="314">
        <f t="shared" ref="S5:S40" si="1">SUM(I5:R5)</f>
        <v>5718000</v>
      </c>
    </row>
    <row r="6" spans="1:19" x14ac:dyDescent="0.35">
      <c r="A6" s="260" t="s">
        <v>96</v>
      </c>
      <c r="B6" s="265">
        <v>198</v>
      </c>
      <c r="C6" s="265">
        <v>30</v>
      </c>
      <c r="D6" s="294">
        <f t="shared" ref="D6:D20" si="2">SUM(B6:C6)</f>
        <v>228</v>
      </c>
      <c r="E6" s="271">
        <f>374+63</f>
        <v>437</v>
      </c>
      <c r="F6" s="271">
        <v>69</v>
      </c>
      <c r="G6" s="272">
        <f t="shared" ref="G6:G20" si="3">SUM(E6:F6)</f>
        <v>506</v>
      </c>
      <c r="H6" s="277">
        <f t="shared" si="0"/>
        <v>425</v>
      </c>
      <c r="I6" s="265"/>
      <c r="J6" s="265">
        <v>69000</v>
      </c>
      <c r="K6" s="265"/>
      <c r="L6" s="265">
        <v>3000</v>
      </c>
      <c r="M6" s="265">
        <v>3000</v>
      </c>
      <c r="N6" s="317">
        <v>579000</v>
      </c>
      <c r="O6" s="317">
        <v>339000</v>
      </c>
      <c r="P6" s="317">
        <v>228000</v>
      </c>
      <c r="Q6" s="317">
        <v>-45000</v>
      </c>
      <c r="R6" s="317">
        <v>99000</v>
      </c>
      <c r="S6" s="314">
        <f t="shared" si="1"/>
        <v>1275000</v>
      </c>
    </row>
    <row r="7" spans="1:19" x14ac:dyDescent="0.35">
      <c r="A7" s="260" t="s">
        <v>98</v>
      </c>
      <c r="B7" s="265">
        <v>91</v>
      </c>
      <c r="C7" s="265">
        <v>25</v>
      </c>
      <c r="D7" s="294">
        <f t="shared" si="2"/>
        <v>116</v>
      </c>
      <c r="E7" s="271">
        <v>695</v>
      </c>
      <c r="F7" s="271">
        <v>5</v>
      </c>
      <c r="G7" s="272">
        <f t="shared" si="3"/>
        <v>700</v>
      </c>
      <c r="H7" s="277">
        <f t="shared" si="0"/>
        <v>301</v>
      </c>
      <c r="I7" s="265"/>
      <c r="J7" s="265">
        <v>81000</v>
      </c>
      <c r="K7" s="265">
        <v>15000</v>
      </c>
      <c r="L7" s="265">
        <v>99000</v>
      </c>
      <c r="M7" s="265">
        <v>66000</v>
      </c>
      <c r="N7" s="317">
        <v>486000</v>
      </c>
      <c r="O7" s="317">
        <v>123000</v>
      </c>
      <c r="P7" s="317">
        <v>78000</v>
      </c>
      <c r="Q7" s="317">
        <v>-51000</v>
      </c>
      <c r="R7" s="317">
        <v>6000</v>
      </c>
      <c r="S7" s="314">
        <f t="shared" si="1"/>
        <v>903000</v>
      </c>
    </row>
    <row r="8" spans="1:19" x14ac:dyDescent="0.35">
      <c r="A8" s="260" t="s">
        <v>2260</v>
      </c>
      <c r="B8" s="265">
        <v>282</v>
      </c>
      <c r="C8" s="265">
        <v>20</v>
      </c>
      <c r="D8" s="294">
        <f t="shared" si="2"/>
        <v>302</v>
      </c>
      <c r="E8" s="271">
        <v>699</v>
      </c>
      <c r="F8" s="271">
        <v>143</v>
      </c>
      <c r="G8" s="272">
        <f t="shared" si="3"/>
        <v>842</v>
      </c>
      <c r="H8" s="277">
        <f t="shared" si="0"/>
        <v>311</v>
      </c>
      <c r="I8" s="265"/>
      <c r="J8" s="265">
        <v>153000</v>
      </c>
      <c r="K8" s="265">
        <v>18000</v>
      </c>
      <c r="L8" s="265">
        <v>57000</v>
      </c>
      <c r="M8" s="265">
        <v>150000</v>
      </c>
      <c r="N8" s="317">
        <v>390000</v>
      </c>
      <c r="O8" s="317">
        <v>99000</v>
      </c>
      <c r="P8" s="317">
        <v>96000</v>
      </c>
      <c r="Q8" s="317">
        <v>-171000</v>
      </c>
      <c r="R8" s="317">
        <v>141000</v>
      </c>
      <c r="S8" s="314">
        <f t="shared" si="1"/>
        <v>933000</v>
      </c>
    </row>
    <row r="9" spans="1:19" x14ac:dyDescent="0.35">
      <c r="A9" s="260" t="s">
        <v>102</v>
      </c>
      <c r="B9" s="265">
        <v>124</v>
      </c>
      <c r="C9" s="265">
        <v>6</v>
      </c>
      <c r="D9" s="294">
        <f t="shared" si="2"/>
        <v>130</v>
      </c>
      <c r="E9" s="271">
        <v>323</v>
      </c>
      <c r="F9" s="271">
        <v>25</v>
      </c>
      <c r="G9" s="272">
        <f t="shared" si="3"/>
        <v>348</v>
      </c>
      <c r="H9" s="277">
        <f>+S9/$S$3</f>
        <v>292</v>
      </c>
      <c r="I9" s="265">
        <v>27000</v>
      </c>
      <c r="J9" s="265">
        <v>6000</v>
      </c>
      <c r="K9" s="265">
        <v>6000</v>
      </c>
      <c r="L9" s="265">
        <v>15000</v>
      </c>
      <c r="M9" s="265">
        <v>123000</v>
      </c>
      <c r="N9" s="317">
        <v>558000</v>
      </c>
      <c r="O9" s="317">
        <v>75000</v>
      </c>
      <c r="P9" s="317">
        <v>60000</v>
      </c>
      <c r="Q9" s="317">
        <v>-33000</v>
      </c>
      <c r="R9" s="317">
        <v>39000</v>
      </c>
      <c r="S9" s="314">
        <f t="shared" si="1"/>
        <v>876000</v>
      </c>
    </row>
    <row r="10" spans="1:19" x14ac:dyDescent="0.35">
      <c r="A10" s="260" t="s">
        <v>104</v>
      </c>
      <c r="B10" s="265">
        <v>118</v>
      </c>
      <c r="C10" s="265">
        <v>49</v>
      </c>
      <c r="D10" s="294">
        <f t="shared" si="2"/>
        <v>167</v>
      </c>
      <c r="E10" s="271">
        <v>199</v>
      </c>
      <c r="F10" s="271">
        <v>80</v>
      </c>
      <c r="G10" s="272">
        <f t="shared" si="3"/>
        <v>279</v>
      </c>
      <c r="H10" s="277">
        <f t="shared" ref="H10:H32" si="4">+S10/$S$3</f>
        <v>267</v>
      </c>
      <c r="I10" s="265"/>
      <c r="J10" s="265">
        <v>141000</v>
      </c>
      <c r="K10" s="265"/>
      <c r="L10" s="265">
        <v>48000</v>
      </c>
      <c r="M10" s="265">
        <v>63000</v>
      </c>
      <c r="N10" s="317">
        <v>312000</v>
      </c>
      <c r="O10" s="317">
        <v>87000</v>
      </c>
      <c r="P10" s="317">
        <v>192000</v>
      </c>
      <c r="Q10" s="317">
        <v>-99000</v>
      </c>
      <c r="R10" s="317">
        <v>57000</v>
      </c>
      <c r="S10" s="314">
        <f t="shared" si="1"/>
        <v>801000</v>
      </c>
    </row>
    <row r="11" spans="1:19" x14ac:dyDescent="0.35">
      <c r="A11" s="260" t="s">
        <v>106</v>
      </c>
      <c r="B11" s="265">
        <v>717</v>
      </c>
      <c r="C11" s="265">
        <v>13</v>
      </c>
      <c r="D11" s="294">
        <f t="shared" si="2"/>
        <v>730</v>
      </c>
      <c r="E11" s="271">
        <v>139</v>
      </c>
      <c r="F11" s="271">
        <v>228</v>
      </c>
      <c r="G11" s="272">
        <f t="shared" si="3"/>
        <v>367</v>
      </c>
      <c r="H11" s="277">
        <f t="shared" si="4"/>
        <v>626</v>
      </c>
      <c r="I11" s="265"/>
      <c r="J11" s="265">
        <v>45000</v>
      </c>
      <c r="K11" s="265">
        <v>9000</v>
      </c>
      <c r="L11" s="265">
        <v>108000</v>
      </c>
      <c r="M11" s="265">
        <v>585000</v>
      </c>
      <c r="N11" s="317">
        <f>798000+27000</f>
        <v>825000</v>
      </c>
      <c r="O11" s="317">
        <f>144000+3000</f>
        <v>147000</v>
      </c>
      <c r="P11" s="317">
        <v>210000</v>
      </c>
      <c r="Q11" s="317">
        <f>-3000-213000</f>
        <v>-216000</v>
      </c>
      <c r="R11" s="317">
        <v>165000</v>
      </c>
      <c r="S11" s="314">
        <f t="shared" si="1"/>
        <v>1878000</v>
      </c>
    </row>
    <row r="12" spans="1:19" x14ac:dyDescent="0.35">
      <c r="A12" s="260" t="s">
        <v>108</v>
      </c>
      <c r="B12" s="265">
        <v>164</v>
      </c>
      <c r="C12" s="265"/>
      <c r="D12" s="294">
        <f t="shared" si="2"/>
        <v>164</v>
      </c>
      <c r="E12" s="271">
        <v>465</v>
      </c>
      <c r="F12" s="271">
        <v>223</v>
      </c>
      <c r="G12" s="272">
        <f t="shared" si="3"/>
        <v>688</v>
      </c>
      <c r="H12" s="277">
        <f t="shared" si="4"/>
        <v>358</v>
      </c>
      <c r="I12" s="265"/>
      <c r="J12" s="265">
        <v>363000</v>
      </c>
      <c r="K12" s="265">
        <v>12000</v>
      </c>
      <c r="L12" s="265"/>
      <c r="M12" s="265">
        <v>192000</v>
      </c>
      <c r="N12" s="317">
        <v>531000</v>
      </c>
      <c r="O12" s="317">
        <v>105000</v>
      </c>
      <c r="P12" s="317">
        <v>84000</v>
      </c>
      <c r="Q12" s="317">
        <v>-276000</v>
      </c>
      <c r="R12" s="317">
        <v>63000</v>
      </c>
      <c r="S12" s="314">
        <f t="shared" si="1"/>
        <v>1074000</v>
      </c>
    </row>
    <row r="13" spans="1:19" x14ac:dyDescent="0.35">
      <c r="A13" s="260" t="s">
        <v>110</v>
      </c>
      <c r="B13" s="265">
        <v>186</v>
      </c>
      <c r="C13" s="265">
        <v>99</v>
      </c>
      <c r="D13" s="294">
        <f t="shared" si="2"/>
        <v>285</v>
      </c>
      <c r="E13" s="271">
        <v>406</v>
      </c>
      <c r="F13" s="271">
        <v>180</v>
      </c>
      <c r="G13" s="272">
        <f t="shared" si="3"/>
        <v>586</v>
      </c>
      <c r="H13" s="277">
        <f t="shared" si="4"/>
        <v>309</v>
      </c>
      <c r="I13" s="265"/>
      <c r="J13" s="265">
        <v>297000</v>
      </c>
      <c r="K13" s="265"/>
      <c r="L13" s="265"/>
      <c r="M13" s="265"/>
      <c r="N13" s="317">
        <v>441000</v>
      </c>
      <c r="O13" s="317">
        <v>51000</v>
      </c>
      <c r="P13" s="317">
        <v>57000</v>
      </c>
      <c r="Q13" s="317">
        <v>-24000</v>
      </c>
      <c r="R13" s="317">
        <v>105000</v>
      </c>
      <c r="S13" s="314">
        <f t="shared" si="1"/>
        <v>927000</v>
      </c>
    </row>
    <row r="14" spans="1:19" x14ac:dyDescent="0.35">
      <c r="A14" s="260" t="s">
        <v>112</v>
      </c>
      <c r="B14" s="265">
        <v>152</v>
      </c>
      <c r="C14" s="265">
        <v>1</v>
      </c>
      <c r="D14" s="294">
        <f t="shared" si="2"/>
        <v>153</v>
      </c>
      <c r="E14" s="271">
        <v>389</v>
      </c>
      <c r="F14" s="271">
        <v>103</v>
      </c>
      <c r="G14" s="272">
        <f t="shared" si="3"/>
        <v>492</v>
      </c>
      <c r="H14" s="277">
        <f t="shared" si="4"/>
        <v>351</v>
      </c>
      <c r="I14" s="265">
        <v>12000</v>
      </c>
      <c r="J14" s="265">
        <v>219000</v>
      </c>
      <c r="K14" s="265">
        <v>27000</v>
      </c>
      <c r="L14" s="265">
        <v>111000</v>
      </c>
      <c r="M14" s="265">
        <v>204000</v>
      </c>
      <c r="N14" s="317">
        <v>375000</v>
      </c>
      <c r="O14" s="317">
        <v>99000</v>
      </c>
      <c r="P14" s="317">
        <v>93000</v>
      </c>
      <c r="Q14" s="317">
        <v>-150000</v>
      </c>
      <c r="R14" s="317">
        <v>63000</v>
      </c>
      <c r="S14" s="314">
        <f t="shared" si="1"/>
        <v>1053000</v>
      </c>
    </row>
    <row r="15" spans="1:19" x14ac:dyDescent="0.35">
      <c r="A15" s="260" t="s">
        <v>114</v>
      </c>
      <c r="B15" s="265">
        <v>192</v>
      </c>
      <c r="C15" s="265">
        <v>15</v>
      </c>
      <c r="D15" s="294">
        <f t="shared" si="2"/>
        <v>207</v>
      </c>
      <c r="E15" s="271">
        <v>480</v>
      </c>
      <c r="F15" s="271">
        <v>29</v>
      </c>
      <c r="G15" s="272">
        <f t="shared" si="3"/>
        <v>509</v>
      </c>
      <c r="H15" s="277">
        <f t="shared" si="4"/>
        <v>199</v>
      </c>
      <c r="I15" s="265">
        <v>6000</v>
      </c>
      <c r="J15" s="265">
        <v>12000</v>
      </c>
      <c r="K15" s="265"/>
      <c r="L15" s="265"/>
      <c r="M15" s="265"/>
      <c r="N15" s="317">
        <v>375000</v>
      </c>
      <c r="O15" s="317">
        <v>84000</v>
      </c>
      <c r="P15" s="317">
        <v>96000</v>
      </c>
      <c r="Q15" s="317">
        <v>-39000</v>
      </c>
      <c r="R15" s="317">
        <v>63000</v>
      </c>
      <c r="S15" s="314">
        <f t="shared" si="1"/>
        <v>597000</v>
      </c>
    </row>
    <row r="16" spans="1:19" x14ac:dyDescent="0.35">
      <c r="A16" s="260" t="s">
        <v>116</v>
      </c>
      <c r="B16" s="265">
        <v>490</v>
      </c>
      <c r="C16" s="265"/>
      <c r="D16" s="294">
        <f t="shared" si="2"/>
        <v>490</v>
      </c>
      <c r="E16" s="271">
        <v>1665</v>
      </c>
      <c r="F16" s="271">
        <v>86</v>
      </c>
      <c r="G16" s="272">
        <f t="shared" si="3"/>
        <v>1751</v>
      </c>
      <c r="H16" s="277">
        <f t="shared" si="4"/>
        <v>323</v>
      </c>
      <c r="I16" s="265"/>
      <c r="J16" s="265">
        <v>930000</v>
      </c>
      <c r="K16" s="265">
        <v>12000</v>
      </c>
      <c r="L16" s="265">
        <v>39000</v>
      </c>
      <c r="M16" s="265">
        <v>135000</v>
      </c>
      <c r="N16" s="317">
        <f>333000+129000</f>
        <v>462000</v>
      </c>
      <c r="O16" s="317">
        <f>51000+3000+15000+6000</f>
        <v>75000</v>
      </c>
      <c r="P16" s="317">
        <f>120000+48000</f>
        <v>168000</v>
      </c>
      <c r="Q16" s="317">
        <f>-3000-15000-852000</f>
        <v>-870000</v>
      </c>
      <c r="R16" s="317">
        <f>3000+15000</f>
        <v>18000</v>
      </c>
      <c r="S16" s="314">
        <f t="shared" si="1"/>
        <v>969000</v>
      </c>
    </row>
    <row r="17" spans="1:19" x14ac:dyDescent="0.35">
      <c r="A17" s="260" t="s">
        <v>118</v>
      </c>
      <c r="B17" s="265">
        <v>27</v>
      </c>
      <c r="C17" s="265">
        <v>29</v>
      </c>
      <c r="D17" s="294">
        <f t="shared" si="2"/>
        <v>56</v>
      </c>
      <c r="E17" s="271">
        <v>6</v>
      </c>
      <c r="F17" s="271">
        <v>118</v>
      </c>
      <c r="G17" s="272">
        <f t="shared" si="3"/>
        <v>124</v>
      </c>
      <c r="H17" s="277">
        <f t="shared" si="4"/>
        <v>139</v>
      </c>
      <c r="I17" s="265"/>
      <c r="J17" s="265">
        <v>39000</v>
      </c>
      <c r="K17" s="265"/>
      <c r="L17" s="265"/>
      <c r="M17" s="265"/>
      <c r="N17" s="317">
        <v>240000</v>
      </c>
      <c r="O17" s="317">
        <v>75000</v>
      </c>
      <c r="P17" s="317">
        <v>42000</v>
      </c>
      <c r="Q17" s="317">
        <v>-3000</v>
      </c>
      <c r="R17" s="317">
        <v>24000</v>
      </c>
      <c r="S17" s="314">
        <f t="shared" si="1"/>
        <v>417000</v>
      </c>
    </row>
    <row r="18" spans="1:19" x14ac:dyDescent="0.35">
      <c r="A18" s="260" t="s">
        <v>120</v>
      </c>
      <c r="B18" s="265">
        <v>258</v>
      </c>
      <c r="C18" s="265">
        <v>10</v>
      </c>
      <c r="D18" s="294">
        <f t="shared" si="2"/>
        <v>268</v>
      </c>
      <c r="E18" s="271">
        <v>1123</v>
      </c>
      <c r="F18" s="271">
        <v>199</v>
      </c>
      <c r="G18" s="272">
        <f t="shared" si="3"/>
        <v>1322</v>
      </c>
      <c r="H18" s="277">
        <f t="shared" si="4"/>
        <v>258</v>
      </c>
      <c r="I18" s="265"/>
      <c r="J18" s="265">
        <v>90000</v>
      </c>
      <c r="K18" s="265">
        <v>3000</v>
      </c>
      <c r="L18" s="265">
        <v>30000</v>
      </c>
      <c r="M18" s="265">
        <v>30000</v>
      </c>
      <c r="N18" s="317">
        <v>408000</v>
      </c>
      <c r="O18" s="317">
        <v>162000</v>
      </c>
      <c r="P18" s="317">
        <v>126000</v>
      </c>
      <c r="Q18" s="317">
        <v>-123000</v>
      </c>
      <c r="R18" s="317">
        <v>48000</v>
      </c>
      <c r="S18" s="314">
        <f t="shared" si="1"/>
        <v>774000</v>
      </c>
    </row>
    <row r="19" spans="1:19" x14ac:dyDescent="0.35">
      <c r="A19" s="260" t="s">
        <v>122</v>
      </c>
      <c r="B19" s="265">
        <v>91</v>
      </c>
      <c r="C19" s="265">
        <v>35</v>
      </c>
      <c r="D19" s="294">
        <f t="shared" si="2"/>
        <v>126</v>
      </c>
      <c r="E19" s="271">
        <v>123</v>
      </c>
      <c r="F19" s="271">
        <v>71</v>
      </c>
      <c r="G19" s="272">
        <f t="shared" si="3"/>
        <v>194</v>
      </c>
      <c r="H19" s="277">
        <f t="shared" si="4"/>
        <v>223</v>
      </c>
      <c r="I19" s="265"/>
      <c r="J19" s="265">
        <v>87000</v>
      </c>
      <c r="K19" s="265"/>
      <c r="L19" s="265"/>
      <c r="M19" s="265">
        <v>18000</v>
      </c>
      <c r="N19" s="317">
        <v>312000</v>
      </c>
      <c r="O19" s="317">
        <v>78000</v>
      </c>
      <c r="P19" s="317">
        <v>111000</v>
      </c>
      <c r="Q19" s="317">
        <v>-9000</v>
      </c>
      <c r="R19" s="317">
        <v>72000</v>
      </c>
      <c r="S19" s="314">
        <f t="shared" si="1"/>
        <v>669000</v>
      </c>
    </row>
    <row r="20" spans="1:19" x14ac:dyDescent="0.35">
      <c r="A20" s="260" t="s">
        <v>124</v>
      </c>
      <c r="B20" s="265">
        <v>7</v>
      </c>
      <c r="C20" s="265">
        <v>8</v>
      </c>
      <c r="D20" s="294">
        <f t="shared" si="2"/>
        <v>15</v>
      </c>
      <c r="E20" s="271">
        <f>34+2</f>
        <v>36</v>
      </c>
      <c r="F20" s="271">
        <v>33</v>
      </c>
      <c r="G20" s="272">
        <f t="shared" si="3"/>
        <v>69</v>
      </c>
      <c r="H20" s="277">
        <f t="shared" si="4"/>
        <v>33</v>
      </c>
      <c r="I20" s="265"/>
      <c r="J20" s="265">
        <v>6000</v>
      </c>
      <c r="K20" s="265"/>
      <c r="L20" s="265"/>
      <c r="M20" s="265"/>
      <c r="N20" s="317">
        <v>57000</v>
      </c>
      <c r="O20" s="317">
        <v>15000</v>
      </c>
      <c r="P20" s="317">
        <v>15000</v>
      </c>
      <c r="Q20" s="317"/>
      <c r="R20" s="317">
        <v>6000</v>
      </c>
      <c r="S20" s="314">
        <f t="shared" si="1"/>
        <v>99000</v>
      </c>
    </row>
    <row r="21" spans="1:19" x14ac:dyDescent="0.35">
      <c r="B21" s="268">
        <f t="shared" ref="B21:L21" si="5">SUM(B5:B20)</f>
        <v>4476</v>
      </c>
      <c r="C21" s="268">
        <f t="shared" si="5"/>
        <v>2076</v>
      </c>
      <c r="D21" s="295">
        <f t="shared" si="5"/>
        <v>6552</v>
      </c>
      <c r="E21" s="273">
        <f t="shared" si="5"/>
        <v>8862</v>
      </c>
      <c r="F21" s="273">
        <f t="shared" si="5"/>
        <v>1864</v>
      </c>
      <c r="G21" s="272">
        <f t="shared" si="5"/>
        <v>10726</v>
      </c>
      <c r="H21" s="278">
        <f t="shared" si="5"/>
        <v>6321</v>
      </c>
      <c r="I21" s="268">
        <f t="shared" si="5"/>
        <v>45000</v>
      </c>
      <c r="J21" s="268">
        <f t="shared" si="5"/>
        <v>3300000</v>
      </c>
      <c r="K21" s="268">
        <f t="shared" si="5"/>
        <v>189000</v>
      </c>
      <c r="L21" s="268">
        <f t="shared" si="5"/>
        <v>534000</v>
      </c>
      <c r="M21" s="268">
        <f>SUM(M5:M20)</f>
        <v>2292000</v>
      </c>
      <c r="N21" s="268">
        <f>SUM(N5:N20)</f>
        <v>9495000</v>
      </c>
      <c r="O21" s="268">
        <f>SUM(O5:O20)</f>
        <v>2382000</v>
      </c>
      <c r="P21" s="268">
        <f t="shared" ref="P21:R21" si="6">SUM(P5:P20)</f>
        <v>2199000</v>
      </c>
      <c r="Q21" s="268">
        <f t="shared" si="6"/>
        <v>-2811000</v>
      </c>
      <c r="R21" s="268">
        <f t="shared" si="6"/>
        <v>1338000</v>
      </c>
      <c r="S21" s="314">
        <f t="shared" si="1"/>
        <v>18963000</v>
      </c>
    </row>
    <row r="22" spans="1:19" x14ac:dyDescent="0.35">
      <c r="A22" s="323" t="s">
        <v>2324</v>
      </c>
      <c r="B22" s="319"/>
      <c r="C22" s="319"/>
      <c r="D22" s="319"/>
      <c r="E22" s="320"/>
      <c r="F22" s="320"/>
      <c r="G22" s="320"/>
      <c r="H22" s="277">
        <f>+S22/$S$3</f>
        <v>1</v>
      </c>
      <c r="I22" s="319"/>
      <c r="J22" s="319"/>
      <c r="K22" s="319"/>
      <c r="L22" s="319"/>
      <c r="M22" s="319"/>
      <c r="N22" s="319">
        <v>3000</v>
      </c>
      <c r="O22" s="338"/>
      <c r="P22" s="338"/>
      <c r="Q22" s="338"/>
      <c r="R22" s="338"/>
      <c r="S22" s="314">
        <f t="shared" si="1"/>
        <v>3000</v>
      </c>
    </row>
    <row r="23" spans="1:19" x14ac:dyDescent="0.35">
      <c r="A23" s="323" t="s">
        <v>2325</v>
      </c>
      <c r="B23" s="319"/>
      <c r="C23" s="319"/>
      <c r="D23" s="319"/>
      <c r="E23" s="320"/>
      <c r="F23" s="320"/>
      <c r="G23" s="320"/>
      <c r="H23" s="277">
        <f t="shared" si="4"/>
        <v>2</v>
      </c>
      <c r="I23" s="319"/>
      <c r="J23" s="319"/>
      <c r="K23" s="319"/>
      <c r="L23" s="319"/>
      <c r="M23" s="319"/>
      <c r="N23" s="319">
        <v>6000</v>
      </c>
      <c r="O23" s="338"/>
      <c r="P23" s="338"/>
      <c r="Q23" s="338"/>
      <c r="R23" s="338"/>
      <c r="S23" s="314">
        <f t="shared" si="1"/>
        <v>6000</v>
      </c>
    </row>
    <row r="24" spans="1:19" x14ac:dyDescent="0.35">
      <c r="A24" s="323" t="s">
        <v>2326</v>
      </c>
      <c r="B24" s="319"/>
      <c r="C24" s="319"/>
      <c r="D24" s="319"/>
      <c r="E24" s="320"/>
      <c r="F24" s="320"/>
      <c r="G24" s="320"/>
      <c r="H24" s="277">
        <f t="shared" si="4"/>
        <v>2</v>
      </c>
      <c r="I24" s="319"/>
      <c r="J24" s="319"/>
      <c r="K24" s="319"/>
      <c r="L24" s="319"/>
      <c r="M24" s="319"/>
      <c r="N24" s="319">
        <v>6000</v>
      </c>
      <c r="O24" s="338"/>
      <c r="P24" s="338"/>
      <c r="Q24" s="338"/>
      <c r="R24" s="338"/>
      <c r="S24" s="314">
        <f t="shared" si="1"/>
        <v>6000</v>
      </c>
    </row>
    <row r="25" spans="1:19" x14ac:dyDescent="0.35">
      <c r="A25" s="323" t="s">
        <v>2327</v>
      </c>
      <c r="B25" s="319"/>
      <c r="C25" s="319"/>
      <c r="D25" s="319"/>
      <c r="E25" s="320"/>
      <c r="F25" s="320"/>
      <c r="G25" s="320"/>
      <c r="H25" s="277">
        <f t="shared" si="4"/>
        <v>3</v>
      </c>
      <c r="I25" s="319"/>
      <c r="J25" s="319"/>
      <c r="K25" s="319"/>
      <c r="L25" s="319"/>
      <c r="M25" s="319"/>
      <c r="N25" s="319">
        <v>9000</v>
      </c>
      <c r="O25" s="338"/>
      <c r="P25" s="338"/>
      <c r="Q25" s="338"/>
      <c r="R25" s="338"/>
      <c r="S25" s="314">
        <f t="shared" si="1"/>
        <v>9000</v>
      </c>
    </row>
    <row r="26" spans="1:19" x14ac:dyDescent="0.35">
      <c r="A26" s="323" t="s">
        <v>2328</v>
      </c>
      <c r="B26" s="319"/>
      <c r="C26" s="319"/>
      <c r="D26" s="319"/>
      <c r="E26" s="320"/>
      <c r="F26" s="320"/>
      <c r="G26" s="320"/>
      <c r="H26" s="277">
        <f t="shared" si="4"/>
        <v>0</v>
      </c>
      <c r="I26" s="319"/>
      <c r="J26" s="319"/>
      <c r="K26" s="319"/>
      <c r="L26" s="319"/>
      <c r="M26" s="319"/>
      <c r="N26" s="319">
        <v>3000</v>
      </c>
      <c r="O26" s="338"/>
      <c r="P26" s="338"/>
      <c r="Q26" s="338">
        <v>-3000</v>
      </c>
      <c r="R26" s="338"/>
      <c r="S26" s="314">
        <f t="shared" si="1"/>
        <v>0</v>
      </c>
    </row>
    <row r="27" spans="1:19" x14ac:dyDescent="0.35">
      <c r="A27" s="323" t="s">
        <v>2349</v>
      </c>
      <c r="B27" s="319"/>
      <c r="C27" s="319"/>
      <c r="D27" s="319"/>
      <c r="E27" s="320"/>
      <c r="F27" s="320"/>
      <c r="G27" s="320"/>
      <c r="H27" s="277">
        <f t="shared" si="4"/>
        <v>1</v>
      </c>
      <c r="I27" s="319"/>
      <c r="J27" s="319"/>
      <c r="K27" s="319"/>
      <c r="L27" s="319"/>
      <c r="M27" s="319"/>
      <c r="N27" s="319">
        <v>3000</v>
      </c>
      <c r="O27" s="338"/>
      <c r="P27" s="338"/>
      <c r="Q27" s="338"/>
      <c r="R27" s="338"/>
      <c r="S27" s="314">
        <f t="shared" si="1"/>
        <v>3000</v>
      </c>
    </row>
    <row r="28" spans="1:19" x14ac:dyDescent="0.35">
      <c r="A28" s="323" t="s">
        <v>2329</v>
      </c>
      <c r="B28" s="319"/>
      <c r="C28" s="319"/>
      <c r="D28" s="319"/>
      <c r="E28" s="320"/>
      <c r="F28" s="320"/>
      <c r="G28" s="320"/>
      <c r="H28" s="277">
        <f>+S28/$S$3</f>
        <v>4</v>
      </c>
      <c r="I28" s="319"/>
      <c r="J28" s="319"/>
      <c r="K28" s="319"/>
      <c r="L28" s="319"/>
      <c r="M28" s="319"/>
      <c r="N28" s="319">
        <v>15000</v>
      </c>
      <c r="O28" s="338"/>
      <c r="P28" s="338"/>
      <c r="Q28" s="338">
        <v>-3000</v>
      </c>
      <c r="R28" s="338"/>
      <c r="S28" s="314">
        <f t="shared" si="1"/>
        <v>12000</v>
      </c>
    </row>
    <row r="29" spans="1:19" x14ac:dyDescent="0.35">
      <c r="A29" s="323" t="s">
        <v>2366</v>
      </c>
      <c r="B29" s="319"/>
      <c r="C29" s="319"/>
      <c r="D29" s="319"/>
      <c r="E29" s="320"/>
      <c r="F29" s="320"/>
      <c r="G29" s="320"/>
      <c r="H29" s="277">
        <f t="shared" si="4"/>
        <v>32</v>
      </c>
      <c r="I29" s="319"/>
      <c r="J29" s="319"/>
      <c r="K29" s="319"/>
      <c r="L29" s="319"/>
      <c r="M29" s="319"/>
      <c r="N29" s="319">
        <v>75000</v>
      </c>
      <c r="O29" s="338">
        <v>6000</v>
      </c>
      <c r="P29" s="338">
        <v>12000</v>
      </c>
      <c r="Q29" s="338"/>
      <c r="R29" s="338">
        <v>3000</v>
      </c>
      <c r="S29" s="314">
        <f t="shared" si="1"/>
        <v>96000</v>
      </c>
    </row>
    <row r="30" spans="1:19" x14ac:dyDescent="0.35">
      <c r="A30" s="323" t="s">
        <v>2331</v>
      </c>
      <c r="B30" s="319"/>
      <c r="C30" s="319"/>
      <c r="D30" s="319"/>
      <c r="E30" s="320"/>
      <c r="F30" s="320"/>
      <c r="G30" s="320"/>
      <c r="H30" s="277">
        <f t="shared" si="4"/>
        <v>9</v>
      </c>
      <c r="I30" s="319"/>
      <c r="J30" s="319"/>
      <c r="K30" s="319"/>
      <c r="L30" s="319"/>
      <c r="M30" s="319"/>
      <c r="N30" s="319">
        <v>12000</v>
      </c>
      <c r="O30" s="338">
        <v>15000</v>
      </c>
      <c r="P30" s="338"/>
      <c r="Q30" s="338"/>
      <c r="R30" s="338"/>
      <c r="S30" s="314">
        <f t="shared" si="1"/>
        <v>27000</v>
      </c>
    </row>
    <row r="31" spans="1:19" x14ac:dyDescent="0.35">
      <c r="A31" s="323" t="s">
        <v>2332</v>
      </c>
      <c r="B31" s="319"/>
      <c r="C31" s="319"/>
      <c r="D31" s="319"/>
      <c r="E31" s="320"/>
      <c r="F31" s="320"/>
      <c r="G31" s="320"/>
      <c r="H31" s="277">
        <f t="shared" si="4"/>
        <v>5</v>
      </c>
      <c r="I31" s="319"/>
      <c r="J31" s="319"/>
      <c r="K31" s="319"/>
      <c r="L31" s="319"/>
      <c r="M31" s="319"/>
      <c r="N31" s="319">
        <v>15000</v>
      </c>
      <c r="O31" s="338"/>
      <c r="P31" s="338"/>
      <c r="Q31" s="338"/>
      <c r="R31" s="338"/>
      <c r="S31" s="314">
        <f t="shared" si="1"/>
        <v>15000</v>
      </c>
    </row>
    <row r="32" spans="1:19" x14ac:dyDescent="0.35">
      <c r="A32" s="323" t="s">
        <v>2333</v>
      </c>
      <c r="B32" s="319"/>
      <c r="C32" s="319"/>
      <c r="D32" s="319"/>
      <c r="E32" s="320"/>
      <c r="F32" s="320"/>
      <c r="G32" s="320"/>
      <c r="H32" s="277">
        <f t="shared" si="4"/>
        <v>5</v>
      </c>
      <c r="I32" s="319"/>
      <c r="J32" s="319"/>
      <c r="K32" s="319"/>
      <c r="L32" s="319"/>
      <c r="M32" s="319"/>
      <c r="N32" s="319">
        <v>12000</v>
      </c>
      <c r="O32" s="338">
        <v>3000</v>
      </c>
      <c r="P32" s="338"/>
      <c r="Q32" s="338"/>
      <c r="R32" s="338"/>
      <c r="S32" s="314">
        <f t="shared" si="1"/>
        <v>15000</v>
      </c>
    </row>
    <row r="33" spans="1:19" x14ac:dyDescent="0.35">
      <c r="A33" s="322"/>
      <c r="B33" s="319"/>
      <c r="C33" s="319"/>
      <c r="D33" s="319"/>
      <c r="E33" s="320"/>
      <c r="F33" s="320"/>
      <c r="G33" s="320"/>
      <c r="H33" s="277"/>
      <c r="I33" s="319"/>
      <c r="J33" s="319"/>
      <c r="K33" s="319"/>
      <c r="L33" s="319"/>
      <c r="M33" s="319"/>
      <c r="N33" s="268">
        <f>SUM(N22:N32)</f>
        <v>159000</v>
      </c>
      <c r="O33" s="268">
        <f>SUM(O22:O32)</f>
        <v>24000</v>
      </c>
      <c r="P33" s="268">
        <f t="shared" ref="P33:Q33" si="7">SUM(P22:P32)</f>
        <v>12000</v>
      </c>
      <c r="Q33" s="268">
        <f t="shared" si="7"/>
        <v>-6000</v>
      </c>
      <c r="R33" s="268">
        <f t="shared" ref="R33" si="8">SUM(R22:R32)</f>
        <v>3000</v>
      </c>
      <c r="S33" s="314">
        <f t="shared" si="1"/>
        <v>192000</v>
      </c>
    </row>
    <row r="34" spans="1:19" x14ac:dyDescent="0.35">
      <c r="B34" s="319"/>
      <c r="C34" s="319"/>
      <c r="D34" s="319"/>
      <c r="E34" s="320"/>
      <c r="F34" s="320"/>
      <c r="G34" s="320"/>
      <c r="H34" s="321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4">
        <f t="shared" si="1"/>
        <v>0</v>
      </c>
    </row>
    <row r="35" spans="1:19" x14ac:dyDescent="0.35">
      <c r="A35" s="267" t="s">
        <v>2252</v>
      </c>
      <c r="B35" s="258"/>
      <c r="C35" s="258"/>
      <c r="D35" s="258"/>
      <c r="E35" s="258"/>
      <c r="F35" s="258"/>
      <c r="G35" s="258"/>
      <c r="H35" s="258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362">
        <f t="shared" si="1"/>
        <v>0</v>
      </c>
    </row>
    <row r="36" spans="1:19" x14ac:dyDescent="0.35">
      <c r="A36" s="287" t="s">
        <v>2248</v>
      </c>
      <c r="B36" s="262">
        <v>24</v>
      </c>
      <c r="C36" s="262"/>
      <c r="D36" s="262"/>
      <c r="E36" s="262">
        <v>285</v>
      </c>
      <c r="F36" s="262"/>
      <c r="G36" s="262"/>
      <c r="H36" s="277">
        <f>+S36/$S$3</f>
        <v>21</v>
      </c>
      <c r="I36" s="262"/>
      <c r="J36" s="265">
        <v>3000</v>
      </c>
      <c r="K36" s="265"/>
      <c r="L36" s="265"/>
      <c r="M36" s="265">
        <v>3000</v>
      </c>
      <c r="N36" s="265">
        <v>15000</v>
      </c>
      <c r="O36" s="265">
        <v>6000</v>
      </c>
      <c r="P36" s="265">
        <v>21000</v>
      </c>
      <c r="Q36" s="265"/>
      <c r="R36" s="265">
        <v>15000</v>
      </c>
      <c r="S36" s="364">
        <f t="shared" si="1"/>
        <v>63000</v>
      </c>
    </row>
    <row r="37" spans="1:19" x14ac:dyDescent="0.35">
      <c r="A37" s="253" t="s">
        <v>2323</v>
      </c>
      <c r="B37" s="262"/>
      <c r="C37" s="262"/>
      <c r="D37" s="262"/>
      <c r="E37" s="262"/>
      <c r="F37" s="262"/>
      <c r="G37" s="262"/>
      <c r="H37" s="277">
        <f t="shared" ref="H37:H38" si="9">+S37/$S$3</f>
        <v>57</v>
      </c>
      <c r="I37" s="262"/>
      <c r="J37" s="262"/>
      <c r="K37" s="262"/>
      <c r="L37" s="262"/>
      <c r="M37" s="262"/>
      <c r="N37" s="262">
        <v>129000</v>
      </c>
      <c r="O37" s="262">
        <v>9000</v>
      </c>
      <c r="P37" s="262">
        <v>30000</v>
      </c>
      <c r="Q37" s="262"/>
      <c r="R37" s="365">
        <v>3000</v>
      </c>
      <c r="S37" s="364">
        <f t="shared" si="1"/>
        <v>171000</v>
      </c>
    </row>
    <row r="38" spans="1:19" x14ac:dyDescent="0.35">
      <c r="A38" s="287" t="s">
        <v>2251</v>
      </c>
      <c r="B38" s="262"/>
      <c r="C38" s="262"/>
      <c r="D38" s="262"/>
      <c r="E38" s="262">
        <v>58</v>
      </c>
      <c r="F38" s="262"/>
      <c r="G38" s="262"/>
      <c r="H38" s="277">
        <f t="shared" si="9"/>
        <v>9</v>
      </c>
      <c r="I38" s="262"/>
      <c r="J38" s="262"/>
      <c r="K38" s="262"/>
      <c r="L38" s="262"/>
      <c r="M38" s="262"/>
      <c r="N38" s="318">
        <v>3000</v>
      </c>
      <c r="O38" s="318">
        <v>6000</v>
      </c>
      <c r="P38" s="318">
        <v>9000</v>
      </c>
      <c r="Q38" s="318"/>
      <c r="R38" s="318">
        <v>9000</v>
      </c>
      <c r="S38" s="364">
        <f t="shared" si="1"/>
        <v>27000</v>
      </c>
    </row>
    <row r="39" spans="1:19" x14ac:dyDescent="0.35">
      <c r="S39" s="363">
        <f t="shared" si="1"/>
        <v>0</v>
      </c>
    </row>
    <row r="40" spans="1:19" x14ac:dyDescent="0.35">
      <c r="B40" s="279">
        <f>SUM(B36:B38)</f>
        <v>24</v>
      </c>
      <c r="C40" s="279">
        <f>SUM(C36:C38)</f>
        <v>0</v>
      </c>
      <c r="D40" s="279"/>
      <c r="E40" s="279">
        <f t="shared" ref="E40:R40" si="10">SUM(E36:E38)</f>
        <v>343</v>
      </c>
      <c r="F40" s="279">
        <f t="shared" si="10"/>
        <v>0</v>
      </c>
      <c r="G40" s="279">
        <f t="shared" si="10"/>
        <v>0</v>
      </c>
      <c r="H40" s="279">
        <f t="shared" si="10"/>
        <v>87</v>
      </c>
      <c r="I40" s="279">
        <f t="shared" si="10"/>
        <v>0</v>
      </c>
      <c r="J40" s="280">
        <f t="shared" si="10"/>
        <v>3000</v>
      </c>
      <c r="K40" s="280">
        <f t="shared" si="10"/>
        <v>0</v>
      </c>
      <c r="L40" s="280">
        <f t="shared" si="10"/>
        <v>0</v>
      </c>
      <c r="M40" s="280">
        <f t="shared" si="10"/>
        <v>3000</v>
      </c>
      <c r="N40" s="280">
        <f t="shared" si="10"/>
        <v>147000</v>
      </c>
      <c r="O40" s="280">
        <f t="shared" si="10"/>
        <v>21000</v>
      </c>
      <c r="P40" s="280">
        <f t="shared" si="10"/>
        <v>60000</v>
      </c>
      <c r="Q40" s="280">
        <f t="shared" si="10"/>
        <v>0</v>
      </c>
      <c r="R40" s="280">
        <f t="shared" si="10"/>
        <v>27000</v>
      </c>
      <c r="S40" s="314">
        <f t="shared" si="1"/>
        <v>261000</v>
      </c>
    </row>
    <row r="43" spans="1:19" x14ac:dyDescent="0.35">
      <c r="B43" t="s">
        <v>2303</v>
      </c>
      <c r="I43" t="s">
        <v>2309</v>
      </c>
    </row>
    <row r="44" spans="1:19" x14ac:dyDescent="0.35">
      <c r="B44" t="s">
        <v>2304</v>
      </c>
      <c r="I44" t="s">
        <v>2310</v>
      </c>
    </row>
    <row r="45" spans="1:19" x14ac:dyDescent="0.35">
      <c r="B45" t="s">
        <v>2305</v>
      </c>
    </row>
    <row r="46" spans="1:19" x14ac:dyDescent="0.35">
      <c r="B46" t="s">
        <v>2306</v>
      </c>
    </row>
    <row r="47" spans="1:19" x14ac:dyDescent="0.35">
      <c r="B47" t="s">
        <v>2307</v>
      </c>
    </row>
    <row r="48" spans="1:19" x14ac:dyDescent="0.35">
      <c r="B48" t="s">
        <v>2308</v>
      </c>
    </row>
  </sheetData>
  <mergeCells count="6">
    <mergeCell ref="A1:A3"/>
    <mergeCell ref="B3:C3"/>
    <mergeCell ref="B2:C2"/>
    <mergeCell ref="H2:H4"/>
    <mergeCell ref="E3:G3"/>
    <mergeCell ref="E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9"/>
  <sheetViews>
    <sheetView zoomScale="80" zoomScaleNormal="8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Y4" sqref="Y4:Y20"/>
    </sheetView>
  </sheetViews>
  <sheetFormatPr defaultRowHeight="22.5" x14ac:dyDescent="0.35"/>
  <cols>
    <col min="1" max="1" width="18.875" bestFit="1" customWidth="1"/>
    <col min="2" max="2" width="15.625" style="284" bestFit="1" customWidth="1"/>
    <col min="3" max="24" width="13.625" style="284" customWidth="1"/>
    <col min="25" max="25" width="14.875" bestFit="1" customWidth="1"/>
    <col min="28" max="28" width="10.875" bestFit="1" customWidth="1"/>
  </cols>
  <sheetData>
    <row r="1" spans="1:25" x14ac:dyDescent="0.35">
      <c r="A1" t="s">
        <v>2295</v>
      </c>
    </row>
    <row r="2" spans="1:25" ht="67.5" x14ac:dyDescent="0.35">
      <c r="B2" s="283" t="s">
        <v>2296</v>
      </c>
      <c r="C2" s="261" t="s">
        <v>2297</v>
      </c>
      <c r="D2" s="261" t="s">
        <v>2314</v>
      </c>
      <c r="E2" s="297" t="s">
        <v>2312</v>
      </c>
      <c r="F2" s="316" t="s">
        <v>2336</v>
      </c>
      <c r="G2" s="353" t="s">
        <v>2369</v>
      </c>
      <c r="H2" s="353" t="s">
        <v>2370</v>
      </c>
      <c r="I2" s="353" t="s">
        <v>2371</v>
      </c>
      <c r="J2" s="353" t="s">
        <v>2372</v>
      </c>
      <c r="K2" s="353" t="s">
        <v>2373</v>
      </c>
      <c r="L2" s="355" t="s">
        <v>2376</v>
      </c>
      <c r="M2" s="355" t="s">
        <v>2377</v>
      </c>
      <c r="N2" s="355" t="s">
        <v>2378</v>
      </c>
      <c r="O2" s="355" t="s">
        <v>2379</v>
      </c>
      <c r="P2" s="355" t="s">
        <v>2380</v>
      </c>
      <c r="Q2" s="355" t="s">
        <v>2381</v>
      </c>
      <c r="R2" s="367" t="s">
        <v>2383</v>
      </c>
      <c r="S2" s="367" t="s">
        <v>2384</v>
      </c>
      <c r="T2" s="367" t="s">
        <v>2385</v>
      </c>
      <c r="U2" s="367" t="s">
        <v>2386</v>
      </c>
      <c r="V2" s="367" t="s">
        <v>2387</v>
      </c>
      <c r="W2" s="367" t="s">
        <v>2388</v>
      </c>
      <c r="X2" s="367" t="s">
        <v>2389</v>
      </c>
      <c r="Y2" s="531" t="s">
        <v>2215</v>
      </c>
    </row>
    <row r="3" spans="1:25" x14ac:dyDescent="0.35">
      <c r="A3" s="259" t="s">
        <v>0</v>
      </c>
      <c r="B3" s="285">
        <v>23581</v>
      </c>
      <c r="C3" s="285">
        <v>23581</v>
      </c>
      <c r="D3" s="257" t="s">
        <v>2299</v>
      </c>
      <c r="E3" s="296" t="s">
        <v>2313</v>
      </c>
      <c r="F3" s="315" t="s">
        <v>2334</v>
      </c>
      <c r="G3" s="352" t="s">
        <v>2374</v>
      </c>
      <c r="H3" s="352" t="s">
        <v>2374</v>
      </c>
      <c r="I3" s="352" t="s">
        <v>2374</v>
      </c>
      <c r="J3" s="352" t="s">
        <v>2374</v>
      </c>
      <c r="K3" s="352" t="s">
        <v>2374</v>
      </c>
      <c r="L3" s="354" t="s">
        <v>2374</v>
      </c>
      <c r="M3" s="354" t="s">
        <v>2374</v>
      </c>
      <c r="N3" s="354" t="s">
        <v>2374</v>
      </c>
      <c r="O3" s="354" t="s">
        <v>2374</v>
      </c>
      <c r="P3" s="354" t="s">
        <v>2374</v>
      </c>
      <c r="Q3" s="354" t="s">
        <v>2374</v>
      </c>
      <c r="R3" s="366" t="s">
        <v>2390</v>
      </c>
      <c r="S3" s="366" t="s">
        <v>2390</v>
      </c>
      <c r="T3" s="366" t="s">
        <v>2390</v>
      </c>
      <c r="U3" s="366" t="s">
        <v>2391</v>
      </c>
      <c r="V3" s="366" t="s">
        <v>2391</v>
      </c>
      <c r="W3" s="366" t="s">
        <v>2391</v>
      </c>
      <c r="X3" s="366" t="s">
        <v>2391</v>
      </c>
      <c r="Y3" s="531"/>
    </row>
    <row r="4" spans="1:25" x14ac:dyDescent="0.35">
      <c r="A4" s="260" t="s">
        <v>93</v>
      </c>
      <c r="B4" s="286">
        <v>60040</v>
      </c>
      <c r="C4" s="286">
        <v>129240</v>
      </c>
      <c r="D4" s="286">
        <v>74200</v>
      </c>
      <c r="E4" s="286">
        <v>120320</v>
      </c>
      <c r="F4" s="286">
        <v>50800</v>
      </c>
      <c r="G4" s="286">
        <v>125040</v>
      </c>
      <c r="H4" s="286">
        <v>128800</v>
      </c>
      <c r="I4" s="286">
        <v>140960</v>
      </c>
      <c r="J4" s="286">
        <v>145080</v>
      </c>
      <c r="K4" s="286">
        <v>89320</v>
      </c>
      <c r="L4" s="286">
        <v>107120</v>
      </c>
      <c r="M4" s="286">
        <v>183440</v>
      </c>
      <c r="N4" s="286">
        <v>198920</v>
      </c>
      <c r="O4" s="286">
        <v>392280</v>
      </c>
      <c r="P4" s="286">
        <v>172680</v>
      </c>
      <c r="Q4" s="286">
        <v>519080</v>
      </c>
      <c r="R4" s="286">
        <v>200120</v>
      </c>
      <c r="S4" s="286">
        <v>513560</v>
      </c>
      <c r="T4" s="286">
        <v>428080</v>
      </c>
      <c r="U4" s="286">
        <v>312360</v>
      </c>
      <c r="V4" s="286">
        <v>243800</v>
      </c>
      <c r="W4" s="286">
        <v>341280</v>
      </c>
      <c r="X4" s="286">
        <v>142400</v>
      </c>
      <c r="Y4" s="289">
        <f>SUM(B4:X4)</f>
        <v>4818920</v>
      </c>
    </row>
    <row r="5" spans="1:25" x14ac:dyDescent="0.35">
      <c r="A5" s="260" t="s">
        <v>96</v>
      </c>
      <c r="B5" s="286">
        <v>9360</v>
      </c>
      <c r="C5" s="286">
        <v>42480</v>
      </c>
      <c r="D5" s="286">
        <v>41240</v>
      </c>
      <c r="E5" s="286">
        <v>55520</v>
      </c>
      <c r="F5" s="286">
        <v>17000</v>
      </c>
      <c r="G5" s="286">
        <v>64640</v>
      </c>
      <c r="H5" s="286">
        <v>68960</v>
      </c>
      <c r="I5" s="286">
        <v>12680</v>
      </c>
      <c r="J5" s="286">
        <v>18440</v>
      </c>
      <c r="K5" s="286">
        <v>45440</v>
      </c>
      <c r="L5" s="286">
        <v>69880</v>
      </c>
      <c r="M5" s="286">
        <v>93160</v>
      </c>
      <c r="N5" s="286">
        <v>75480</v>
      </c>
      <c r="O5" s="286">
        <v>65160</v>
      </c>
      <c r="P5" s="286">
        <v>12720</v>
      </c>
      <c r="Q5" s="286">
        <v>87160</v>
      </c>
      <c r="R5" s="286">
        <v>84320</v>
      </c>
      <c r="S5" s="286">
        <v>115080</v>
      </c>
      <c r="T5" s="286">
        <v>71040</v>
      </c>
      <c r="U5" s="286">
        <v>83160</v>
      </c>
      <c r="V5" s="286">
        <v>69880</v>
      </c>
      <c r="W5" s="286">
        <v>52280</v>
      </c>
      <c r="X5" s="286">
        <v>47720</v>
      </c>
      <c r="Y5" s="289">
        <f>SUM(B5:X5)</f>
        <v>1302800</v>
      </c>
    </row>
    <row r="6" spans="1:25" x14ac:dyDescent="0.35">
      <c r="A6" s="260" t="s">
        <v>98</v>
      </c>
      <c r="B6" s="286">
        <v>4360</v>
      </c>
      <c r="C6" s="286">
        <v>13600</v>
      </c>
      <c r="D6" s="286">
        <v>17960</v>
      </c>
      <c r="E6" s="286">
        <v>14440</v>
      </c>
      <c r="F6" s="286">
        <v>4280</v>
      </c>
      <c r="G6" s="286">
        <v>13280</v>
      </c>
      <c r="H6" s="286">
        <v>27760</v>
      </c>
      <c r="I6" s="286">
        <v>38040</v>
      </c>
      <c r="J6" s="286">
        <v>36480</v>
      </c>
      <c r="K6" s="286">
        <v>38200</v>
      </c>
      <c r="L6" s="286">
        <v>32320</v>
      </c>
      <c r="M6" s="286">
        <v>33200</v>
      </c>
      <c r="N6" s="286">
        <v>51480</v>
      </c>
      <c r="O6" s="286">
        <v>67560</v>
      </c>
      <c r="P6" s="286">
        <v>77480</v>
      </c>
      <c r="Q6" s="286">
        <v>123400</v>
      </c>
      <c r="R6" s="286">
        <v>99520</v>
      </c>
      <c r="S6" s="286">
        <v>65600</v>
      </c>
      <c r="T6" s="286">
        <v>96000</v>
      </c>
      <c r="U6" s="286">
        <v>28440</v>
      </c>
      <c r="V6" s="286">
        <v>82200</v>
      </c>
      <c r="W6" s="286">
        <v>84160</v>
      </c>
      <c r="X6" s="286">
        <v>61680</v>
      </c>
      <c r="Y6" s="289">
        <f>SUM(B6:X6)</f>
        <v>1111440</v>
      </c>
    </row>
    <row r="7" spans="1:25" x14ac:dyDescent="0.35">
      <c r="A7" s="260" t="s">
        <v>2260</v>
      </c>
      <c r="B7" s="286">
        <v>4120</v>
      </c>
      <c r="C7" s="286">
        <v>19040</v>
      </c>
      <c r="D7" s="286">
        <v>18080</v>
      </c>
      <c r="E7" s="286">
        <v>22680</v>
      </c>
      <c r="F7" s="286">
        <v>9520</v>
      </c>
      <c r="G7" s="286">
        <v>36600</v>
      </c>
      <c r="H7" s="286">
        <v>45280</v>
      </c>
      <c r="I7" s="286">
        <v>22880</v>
      </c>
      <c r="J7" s="286">
        <v>26440</v>
      </c>
      <c r="K7" s="286">
        <v>33000</v>
      </c>
      <c r="L7" s="286">
        <v>41600</v>
      </c>
      <c r="M7" s="286">
        <v>61640</v>
      </c>
      <c r="N7" s="286">
        <v>52720</v>
      </c>
      <c r="O7" s="286">
        <v>58440</v>
      </c>
      <c r="P7" s="286">
        <v>51040</v>
      </c>
      <c r="Q7" s="286">
        <v>81640</v>
      </c>
      <c r="R7" s="286">
        <v>89520</v>
      </c>
      <c r="S7" s="286">
        <v>79800</v>
      </c>
      <c r="T7" s="286">
        <v>56280</v>
      </c>
      <c r="U7" s="286">
        <v>69880</v>
      </c>
      <c r="V7" s="286">
        <v>109680</v>
      </c>
      <c r="W7" s="286">
        <v>71600</v>
      </c>
      <c r="X7" s="286">
        <v>41480</v>
      </c>
      <c r="Y7" s="289">
        <f t="shared" ref="Y7:Y19" si="0">SUM(B7:X7)</f>
        <v>1102960</v>
      </c>
    </row>
    <row r="8" spans="1:25" x14ac:dyDescent="0.35">
      <c r="A8" s="260" t="s">
        <v>102</v>
      </c>
      <c r="B8" s="286">
        <v>4160</v>
      </c>
      <c r="C8" s="286">
        <v>13040</v>
      </c>
      <c r="D8" s="286">
        <v>8760</v>
      </c>
      <c r="E8" s="286">
        <v>16680</v>
      </c>
      <c r="F8" s="286">
        <v>4000</v>
      </c>
      <c r="G8" s="286">
        <v>20400</v>
      </c>
      <c r="H8" s="286">
        <v>28120</v>
      </c>
      <c r="I8" s="286">
        <v>34160</v>
      </c>
      <c r="J8" s="286">
        <v>56840</v>
      </c>
      <c r="K8" s="286">
        <v>17240</v>
      </c>
      <c r="L8" s="286">
        <v>20680</v>
      </c>
      <c r="M8" s="286">
        <v>39520</v>
      </c>
      <c r="N8" s="286">
        <v>30240</v>
      </c>
      <c r="O8" s="286">
        <v>28560</v>
      </c>
      <c r="P8" s="286">
        <v>3720</v>
      </c>
      <c r="Q8" s="286">
        <v>40120</v>
      </c>
      <c r="R8" s="286">
        <v>47600</v>
      </c>
      <c r="S8" s="286">
        <v>42640</v>
      </c>
      <c r="T8" s="286">
        <v>49120</v>
      </c>
      <c r="U8" s="286">
        <v>36040</v>
      </c>
      <c r="V8" s="286">
        <v>31120</v>
      </c>
      <c r="W8" s="286">
        <v>49360</v>
      </c>
      <c r="X8" s="286">
        <v>41880</v>
      </c>
      <c r="Y8" s="289">
        <f t="shared" si="0"/>
        <v>664000</v>
      </c>
    </row>
    <row r="9" spans="1:25" x14ac:dyDescent="0.35">
      <c r="A9" s="260" t="s">
        <v>104</v>
      </c>
      <c r="B9" s="286">
        <v>3200</v>
      </c>
      <c r="C9" s="286">
        <v>7800</v>
      </c>
      <c r="D9" s="286">
        <v>13640</v>
      </c>
      <c r="E9" s="286">
        <v>5400</v>
      </c>
      <c r="F9" s="286">
        <v>3080</v>
      </c>
      <c r="G9" s="286">
        <v>15320</v>
      </c>
      <c r="H9" s="286">
        <v>12920</v>
      </c>
      <c r="I9" s="286">
        <v>21760</v>
      </c>
      <c r="J9" s="286">
        <v>5200</v>
      </c>
      <c r="K9" s="286">
        <v>12120</v>
      </c>
      <c r="L9" s="286">
        <v>15200</v>
      </c>
      <c r="M9" s="286">
        <v>20440</v>
      </c>
      <c r="N9" s="286">
        <v>30040</v>
      </c>
      <c r="O9" s="286">
        <v>17320</v>
      </c>
      <c r="P9" s="286">
        <v>3480</v>
      </c>
      <c r="Q9" s="286">
        <v>44160</v>
      </c>
      <c r="R9" s="286">
        <v>46800</v>
      </c>
      <c r="S9" s="286">
        <v>37880</v>
      </c>
      <c r="T9" s="286">
        <v>24080</v>
      </c>
      <c r="U9" s="286">
        <v>50160</v>
      </c>
      <c r="V9" s="286">
        <v>45800</v>
      </c>
      <c r="W9" s="286">
        <v>49520</v>
      </c>
      <c r="X9" s="286">
        <v>19840</v>
      </c>
      <c r="Y9" s="289">
        <f t="shared" si="0"/>
        <v>505160</v>
      </c>
    </row>
    <row r="10" spans="1:25" x14ac:dyDescent="0.35">
      <c r="A10" s="260" t="s">
        <v>106</v>
      </c>
      <c r="B10" s="286">
        <v>16600</v>
      </c>
      <c r="C10" s="286">
        <v>34920</v>
      </c>
      <c r="D10" s="286">
        <v>16840</v>
      </c>
      <c r="E10" s="286">
        <v>57800</v>
      </c>
      <c r="F10" s="286">
        <v>6040</v>
      </c>
      <c r="G10" s="286">
        <v>88120</v>
      </c>
      <c r="H10" s="286">
        <v>72560</v>
      </c>
      <c r="I10" s="286">
        <v>49480</v>
      </c>
      <c r="J10" s="286">
        <v>54160</v>
      </c>
      <c r="K10" s="286">
        <v>82400</v>
      </c>
      <c r="L10" s="286">
        <v>55040</v>
      </c>
      <c r="M10" s="286">
        <v>62280</v>
      </c>
      <c r="N10" s="286">
        <v>103160</v>
      </c>
      <c r="O10" s="286">
        <v>129320</v>
      </c>
      <c r="P10" s="286">
        <v>30560</v>
      </c>
      <c r="Q10" s="286">
        <v>235640</v>
      </c>
      <c r="R10" s="286">
        <v>156520</v>
      </c>
      <c r="S10" s="286">
        <v>135880</v>
      </c>
      <c r="T10" s="286">
        <v>57400</v>
      </c>
      <c r="U10" s="286">
        <v>63440</v>
      </c>
      <c r="V10" s="286">
        <v>160200</v>
      </c>
      <c r="W10" s="286">
        <v>122600</v>
      </c>
      <c r="X10" s="286">
        <v>127520</v>
      </c>
      <c r="Y10" s="289">
        <f t="shared" si="0"/>
        <v>1918480</v>
      </c>
    </row>
    <row r="11" spans="1:25" x14ac:dyDescent="0.35">
      <c r="A11" s="260" t="s">
        <v>108</v>
      </c>
      <c r="B11" s="286">
        <v>2200</v>
      </c>
      <c r="C11" s="286">
        <v>15360</v>
      </c>
      <c r="D11" s="286">
        <v>18240</v>
      </c>
      <c r="E11" s="286">
        <v>9400</v>
      </c>
      <c r="F11" s="286">
        <v>1680</v>
      </c>
      <c r="G11" s="286">
        <v>42760</v>
      </c>
      <c r="H11" s="286">
        <v>59240</v>
      </c>
      <c r="I11" s="286">
        <v>51120</v>
      </c>
      <c r="J11" s="286">
        <v>44160</v>
      </c>
      <c r="K11" s="286">
        <v>67000</v>
      </c>
      <c r="L11" s="286">
        <v>82200</v>
      </c>
      <c r="M11" s="286">
        <v>62560</v>
      </c>
      <c r="N11" s="286">
        <v>56280</v>
      </c>
      <c r="O11" s="286">
        <v>61440</v>
      </c>
      <c r="P11" s="286">
        <v>5040</v>
      </c>
      <c r="Q11" s="286">
        <v>72680</v>
      </c>
      <c r="R11" s="286">
        <v>119520</v>
      </c>
      <c r="S11" s="286">
        <v>85320</v>
      </c>
      <c r="T11" s="286">
        <v>98480</v>
      </c>
      <c r="U11" s="286">
        <v>76800</v>
      </c>
      <c r="V11" s="286">
        <v>93000</v>
      </c>
      <c r="W11" s="286">
        <v>89920</v>
      </c>
      <c r="X11" s="286">
        <v>48320</v>
      </c>
      <c r="Y11" s="289">
        <f t="shared" si="0"/>
        <v>1262720</v>
      </c>
    </row>
    <row r="12" spans="1:25" x14ac:dyDescent="0.35">
      <c r="A12" s="260" t="s">
        <v>110</v>
      </c>
      <c r="B12" s="286">
        <v>4120</v>
      </c>
      <c r="C12" s="286">
        <v>16080</v>
      </c>
      <c r="D12" s="286">
        <v>17040</v>
      </c>
      <c r="E12" s="286">
        <v>8960</v>
      </c>
      <c r="F12" s="286">
        <v>760</v>
      </c>
      <c r="G12" s="286">
        <v>17480</v>
      </c>
      <c r="H12" s="286">
        <v>63600</v>
      </c>
      <c r="I12" s="286">
        <v>21200</v>
      </c>
      <c r="J12" s="286">
        <v>59920</v>
      </c>
      <c r="K12" s="286">
        <v>59840</v>
      </c>
      <c r="L12" s="286">
        <v>49320</v>
      </c>
      <c r="M12" s="286">
        <v>42200</v>
      </c>
      <c r="N12" s="286">
        <v>63960</v>
      </c>
      <c r="O12" s="286">
        <v>44840</v>
      </c>
      <c r="P12" s="286">
        <v>5720</v>
      </c>
      <c r="Q12" s="286">
        <v>69680</v>
      </c>
      <c r="R12" s="286">
        <v>61080</v>
      </c>
      <c r="S12" s="286">
        <v>47640</v>
      </c>
      <c r="T12" s="286">
        <v>49640</v>
      </c>
      <c r="U12" s="286">
        <v>51280</v>
      </c>
      <c r="V12" s="286">
        <v>85920</v>
      </c>
      <c r="W12" s="286">
        <v>9520</v>
      </c>
      <c r="X12" s="286">
        <v>44000</v>
      </c>
      <c r="Y12" s="289">
        <f t="shared" si="0"/>
        <v>893800</v>
      </c>
    </row>
    <row r="13" spans="1:25" x14ac:dyDescent="0.35">
      <c r="A13" s="260" t="s">
        <v>112</v>
      </c>
      <c r="B13" s="286">
        <v>2480</v>
      </c>
      <c r="C13" s="286">
        <v>7120</v>
      </c>
      <c r="D13" s="286">
        <v>13320</v>
      </c>
      <c r="E13" s="286">
        <v>7600</v>
      </c>
      <c r="F13" s="286">
        <v>120</v>
      </c>
      <c r="G13" s="286">
        <v>7440</v>
      </c>
      <c r="H13" s="286">
        <v>11640</v>
      </c>
      <c r="I13" s="286">
        <v>23760</v>
      </c>
      <c r="J13" s="286">
        <v>26440</v>
      </c>
      <c r="K13" s="286">
        <v>7440</v>
      </c>
      <c r="L13" s="286">
        <v>12720</v>
      </c>
      <c r="M13" s="286">
        <v>20480</v>
      </c>
      <c r="N13" s="286">
        <v>80400</v>
      </c>
      <c r="O13" s="286">
        <v>19800</v>
      </c>
      <c r="P13" s="286">
        <v>45920</v>
      </c>
      <c r="Q13" s="286">
        <v>75800</v>
      </c>
      <c r="R13" s="286">
        <v>69440</v>
      </c>
      <c r="S13" s="286">
        <v>20560</v>
      </c>
      <c r="T13" s="286">
        <v>18640</v>
      </c>
      <c r="U13" s="286">
        <v>20920</v>
      </c>
      <c r="V13" s="286">
        <v>75360</v>
      </c>
      <c r="W13" s="286">
        <v>75800</v>
      </c>
      <c r="X13" s="286">
        <v>47160</v>
      </c>
      <c r="Y13" s="289">
        <f t="shared" si="0"/>
        <v>690360</v>
      </c>
    </row>
    <row r="14" spans="1:25" x14ac:dyDescent="0.35">
      <c r="A14" s="260" t="s">
        <v>114</v>
      </c>
      <c r="B14" s="286">
        <v>4400</v>
      </c>
      <c r="C14" s="286">
        <v>10160</v>
      </c>
      <c r="D14" s="286">
        <v>7800</v>
      </c>
      <c r="E14" s="286">
        <v>10880</v>
      </c>
      <c r="F14" s="286">
        <v>8120</v>
      </c>
      <c r="G14" s="286">
        <v>21520</v>
      </c>
      <c r="H14" s="286">
        <v>42640</v>
      </c>
      <c r="I14" s="286">
        <v>36400</v>
      </c>
      <c r="J14" s="286">
        <v>27640</v>
      </c>
      <c r="K14" s="286">
        <v>31760</v>
      </c>
      <c r="L14" s="286">
        <v>64280</v>
      </c>
      <c r="M14" s="286">
        <v>44720</v>
      </c>
      <c r="N14" s="286">
        <v>50680</v>
      </c>
      <c r="O14" s="286">
        <v>46000</v>
      </c>
      <c r="P14" s="286">
        <v>48080</v>
      </c>
      <c r="Q14" s="286">
        <v>76600</v>
      </c>
      <c r="R14" s="286">
        <v>61200</v>
      </c>
      <c r="S14" s="286">
        <v>52320</v>
      </c>
      <c r="T14" s="286">
        <v>65840</v>
      </c>
      <c r="U14" s="286">
        <v>57880</v>
      </c>
      <c r="V14" s="286">
        <v>46640</v>
      </c>
      <c r="W14" s="286">
        <v>96880</v>
      </c>
      <c r="X14" s="286">
        <v>35240</v>
      </c>
      <c r="Y14" s="289">
        <f t="shared" si="0"/>
        <v>947680</v>
      </c>
    </row>
    <row r="15" spans="1:25" x14ac:dyDescent="0.35">
      <c r="A15" s="260" t="s">
        <v>116</v>
      </c>
      <c r="B15" s="286">
        <v>9640</v>
      </c>
      <c r="C15" s="286">
        <v>22920</v>
      </c>
      <c r="D15" s="286">
        <v>20760</v>
      </c>
      <c r="E15" s="286">
        <v>23680</v>
      </c>
      <c r="F15" s="286">
        <v>200</v>
      </c>
      <c r="G15" s="286">
        <v>14960</v>
      </c>
      <c r="H15" s="286">
        <v>49280</v>
      </c>
      <c r="I15" s="286">
        <v>64160</v>
      </c>
      <c r="J15" s="286">
        <v>25480</v>
      </c>
      <c r="K15" s="286">
        <v>59160</v>
      </c>
      <c r="L15" s="286">
        <v>110760</v>
      </c>
      <c r="M15" s="286">
        <v>25680</v>
      </c>
      <c r="N15" s="286">
        <v>131720</v>
      </c>
      <c r="O15" s="286">
        <v>66880</v>
      </c>
      <c r="P15" s="286">
        <v>3840</v>
      </c>
      <c r="Q15" s="286">
        <v>85600</v>
      </c>
      <c r="R15" s="286">
        <v>101640</v>
      </c>
      <c r="S15" s="286">
        <v>81600</v>
      </c>
      <c r="T15" s="286">
        <v>45640</v>
      </c>
      <c r="U15" s="286">
        <v>84600</v>
      </c>
      <c r="V15" s="286">
        <v>80480</v>
      </c>
      <c r="W15" s="286">
        <v>77960</v>
      </c>
      <c r="X15" s="286">
        <v>81600</v>
      </c>
      <c r="Y15" s="289">
        <f t="shared" si="0"/>
        <v>1268240</v>
      </c>
    </row>
    <row r="16" spans="1:25" x14ac:dyDescent="0.35">
      <c r="A16" s="260" t="s">
        <v>118</v>
      </c>
      <c r="B16" s="286">
        <v>1400</v>
      </c>
      <c r="C16" s="286">
        <v>7400</v>
      </c>
      <c r="D16" s="286">
        <v>5920</v>
      </c>
      <c r="E16" s="286">
        <v>6760</v>
      </c>
      <c r="F16" s="286">
        <v>2480</v>
      </c>
      <c r="G16" s="286">
        <v>18360</v>
      </c>
      <c r="H16" s="286">
        <v>32320</v>
      </c>
      <c r="I16" s="286">
        <v>26160</v>
      </c>
      <c r="J16" s="286">
        <v>13000</v>
      </c>
      <c r="K16" s="286">
        <v>12240</v>
      </c>
      <c r="L16" s="286">
        <v>15680</v>
      </c>
      <c r="M16" s="286">
        <v>15840</v>
      </c>
      <c r="N16" s="286">
        <v>30800</v>
      </c>
      <c r="O16" s="286">
        <v>17840</v>
      </c>
      <c r="P16" s="286">
        <v>6000</v>
      </c>
      <c r="Q16" s="286">
        <v>52520</v>
      </c>
      <c r="R16" s="286">
        <v>20040</v>
      </c>
      <c r="S16" s="286">
        <v>12680</v>
      </c>
      <c r="T16" s="286">
        <v>28840</v>
      </c>
      <c r="U16" s="286">
        <v>24960</v>
      </c>
      <c r="V16" s="286">
        <v>35600</v>
      </c>
      <c r="W16" s="286">
        <v>30120</v>
      </c>
      <c r="X16" s="286">
        <v>17920</v>
      </c>
      <c r="Y16" s="289">
        <f t="shared" si="0"/>
        <v>434880</v>
      </c>
    </row>
    <row r="17" spans="1:29" x14ac:dyDescent="0.35">
      <c r="A17" s="260" t="s">
        <v>120</v>
      </c>
      <c r="B17" s="286">
        <v>6320</v>
      </c>
      <c r="C17" s="286">
        <v>28240</v>
      </c>
      <c r="D17" s="286">
        <v>15560</v>
      </c>
      <c r="E17" s="286">
        <v>15280</v>
      </c>
      <c r="F17" s="286">
        <v>7520</v>
      </c>
      <c r="G17" s="286">
        <v>16800</v>
      </c>
      <c r="H17" s="286">
        <v>17000</v>
      </c>
      <c r="I17" s="286">
        <v>16240</v>
      </c>
      <c r="J17" s="286">
        <v>13760</v>
      </c>
      <c r="K17" s="286">
        <v>11400</v>
      </c>
      <c r="L17" s="286">
        <v>25800</v>
      </c>
      <c r="M17" s="286">
        <v>53640</v>
      </c>
      <c r="N17" s="286">
        <v>59840</v>
      </c>
      <c r="O17" s="286">
        <v>70840</v>
      </c>
      <c r="P17" s="286">
        <v>367880</v>
      </c>
      <c r="Q17" s="286">
        <v>66560</v>
      </c>
      <c r="R17" s="286">
        <v>731240</v>
      </c>
      <c r="S17" s="286">
        <v>562760</v>
      </c>
      <c r="T17" s="286">
        <v>974320</v>
      </c>
      <c r="U17" s="286">
        <v>657160</v>
      </c>
      <c r="V17" s="286">
        <v>877120</v>
      </c>
      <c r="W17" s="286">
        <v>668080</v>
      </c>
      <c r="X17" s="286">
        <v>482840</v>
      </c>
      <c r="Y17" s="289">
        <f t="shared" si="0"/>
        <v>5746200</v>
      </c>
    </row>
    <row r="18" spans="1:29" x14ac:dyDescent="0.35">
      <c r="A18" s="260" t="s">
        <v>122</v>
      </c>
      <c r="B18" s="286">
        <v>3160</v>
      </c>
      <c r="C18" s="286">
        <v>6080</v>
      </c>
      <c r="D18" s="286">
        <v>9680</v>
      </c>
      <c r="E18" s="286">
        <v>5800</v>
      </c>
      <c r="F18" s="286">
        <v>440</v>
      </c>
      <c r="G18" s="286">
        <v>6600</v>
      </c>
      <c r="H18" s="286">
        <v>8840</v>
      </c>
      <c r="I18" s="286">
        <v>11920</v>
      </c>
      <c r="J18" s="286">
        <v>11120</v>
      </c>
      <c r="K18" s="286">
        <v>5920</v>
      </c>
      <c r="L18" s="286">
        <v>2480</v>
      </c>
      <c r="M18" s="286">
        <v>14520</v>
      </c>
      <c r="N18" s="286">
        <v>10520</v>
      </c>
      <c r="O18" s="286">
        <v>7040</v>
      </c>
      <c r="P18" s="286">
        <v>840</v>
      </c>
      <c r="Q18" s="286">
        <v>20760</v>
      </c>
      <c r="R18" s="286">
        <v>25520</v>
      </c>
      <c r="S18" s="286">
        <v>30360</v>
      </c>
      <c r="T18" s="286">
        <v>23400</v>
      </c>
      <c r="U18" s="286">
        <v>23880</v>
      </c>
      <c r="V18" s="286">
        <v>13080</v>
      </c>
      <c r="W18" s="286">
        <v>25800</v>
      </c>
      <c r="X18" s="286">
        <v>10200</v>
      </c>
      <c r="Y18" s="289">
        <f t="shared" si="0"/>
        <v>277960</v>
      </c>
      <c r="Z18" s="358"/>
      <c r="AA18" s="358"/>
      <c r="AB18" s="358"/>
      <c r="AC18" s="358"/>
    </row>
    <row r="19" spans="1:29" x14ac:dyDescent="0.35">
      <c r="A19" s="260" t="s">
        <v>124</v>
      </c>
      <c r="B19" s="286">
        <v>2800</v>
      </c>
      <c r="C19" s="286">
        <v>8400</v>
      </c>
      <c r="D19" s="286">
        <v>4720</v>
      </c>
      <c r="E19" s="286">
        <v>2280</v>
      </c>
      <c r="F19" s="286">
        <v>0</v>
      </c>
      <c r="G19" s="286">
        <v>3400</v>
      </c>
      <c r="H19" s="286">
        <v>9680</v>
      </c>
      <c r="I19" s="286">
        <v>7600</v>
      </c>
      <c r="J19" s="286">
        <v>16880</v>
      </c>
      <c r="K19" s="286">
        <v>1000</v>
      </c>
      <c r="L19" s="286">
        <v>5440</v>
      </c>
      <c r="M19" s="286">
        <v>15280</v>
      </c>
      <c r="N19" s="286">
        <v>19840</v>
      </c>
      <c r="O19" s="286">
        <v>10280</v>
      </c>
      <c r="P19" s="286">
        <v>7360</v>
      </c>
      <c r="Q19" s="286">
        <v>12520</v>
      </c>
      <c r="R19" s="286">
        <v>13840</v>
      </c>
      <c r="S19" s="286">
        <v>18560</v>
      </c>
      <c r="T19" s="286">
        <v>33760</v>
      </c>
      <c r="U19" s="286">
        <v>21960</v>
      </c>
      <c r="V19" s="286">
        <v>17920</v>
      </c>
      <c r="W19" s="286">
        <v>14280</v>
      </c>
      <c r="X19" s="286">
        <v>5120</v>
      </c>
      <c r="Y19" s="289">
        <f t="shared" si="0"/>
        <v>252920</v>
      </c>
    </row>
    <row r="20" spans="1:29" x14ac:dyDescent="0.35">
      <c r="B20" s="288">
        <f t="shared" ref="B20:T20" si="1">SUM(B4:B19)</f>
        <v>138360</v>
      </c>
      <c r="C20" s="288">
        <f t="shared" si="1"/>
        <v>381880</v>
      </c>
      <c r="D20" s="288">
        <f t="shared" si="1"/>
        <v>303760</v>
      </c>
      <c r="E20" s="288">
        <f t="shared" si="1"/>
        <v>383480</v>
      </c>
      <c r="F20" s="288">
        <f t="shared" si="1"/>
        <v>116040</v>
      </c>
      <c r="G20" s="288">
        <f t="shared" si="1"/>
        <v>512720</v>
      </c>
      <c r="H20" s="288">
        <f t="shared" si="1"/>
        <v>678640</v>
      </c>
      <c r="I20" s="288">
        <f t="shared" si="1"/>
        <v>578520</v>
      </c>
      <c r="J20" s="288">
        <f t="shared" si="1"/>
        <v>581040</v>
      </c>
      <c r="K20" s="288">
        <f t="shared" si="1"/>
        <v>573480</v>
      </c>
      <c r="L20" s="288">
        <f t="shared" si="1"/>
        <v>710520</v>
      </c>
      <c r="M20" s="288">
        <f t="shared" si="1"/>
        <v>788600</v>
      </c>
      <c r="N20" s="288">
        <f t="shared" si="1"/>
        <v>1046080</v>
      </c>
      <c r="O20" s="288">
        <f t="shared" si="1"/>
        <v>1103600</v>
      </c>
      <c r="P20" s="288">
        <f t="shared" si="1"/>
        <v>842360</v>
      </c>
      <c r="Q20" s="288">
        <f t="shared" si="1"/>
        <v>1663920</v>
      </c>
      <c r="R20" s="288">
        <f t="shared" si="1"/>
        <v>1927920</v>
      </c>
      <c r="S20" s="288">
        <f t="shared" si="1"/>
        <v>1902240</v>
      </c>
      <c r="T20" s="288">
        <f t="shared" si="1"/>
        <v>2120560</v>
      </c>
      <c r="U20" s="288">
        <f>SUM(U4:U19)</f>
        <v>1662920</v>
      </c>
      <c r="V20" s="288">
        <f>SUM(V4:V19)</f>
        <v>2067800</v>
      </c>
      <c r="W20" s="288">
        <f>SUM(W4:W19)</f>
        <v>1859160</v>
      </c>
      <c r="X20" s="288">
        <f>SUM(X4:X19)</f>
        <v>1254920</v>
      </c>
      <c r="Y20" s="288">
        <f>SUM(Y4:Y19)</f>
        <v>23198520</v>
      </c>
    </row>
    <row r="22" spans="1:29" x14ac:dyDescent="0.35">
      <c r="A22" s="267" t="s">
        <v>2252</v>
      </c>
    </row>
    <row r="23" spans="1:29" x14ac:dyDescent="0.35">
      <c r="A23" s="287" t="s">
        <v>2248</v>
      </c>
      <c r="B23" s="286"/>
      <c r="C23" s="286">
        <v>8000</v>
      </c>
      <c r="D23" s="286">
        <v>40</v>
      </c>
      <c r="E23" s="286">
        <v>4080</v>
      </c>
      <c r="F23" s="286">
        <v>3920</v>
      </c>
      <c r="G23" s="286">
        <v>25200</v>
      </c>
      <c r="H23" s="286">
        <v>113240</v>
      </c>
      <c r="I23" s="286">
        <v>87520</v>
      </c>
      <c r="J23" s="286">
        <v>62080</v>
      </c>
      <c r="K23" s="286">
        <v>62240</v>
      </c>
      <c r="L23" s="286">
        <v>54160</v>
      </c>
      <c r="M23" s="286">
        <v>85520</v>
      </c>
      <c r="N23" s="286">
        <v>82520</v>
      </c>
      <c r="O23" s="286">
        <v>26240</v>
      </c>
      <c r="P23" s="286">
        <v>11800</v>
      </c>
      <c r="Q23" s="286">
        <v>81480</v>
      </c>
      <c r="R23" s="286">
        <v>27280</v>
      </c>
      <c r="S23" s="286">
        <v>2880</v>
      </c>
      <c r="T23" s="286">
        <v>74960</v>
      </c>
      <c r="U23" s="286">
        <v>16160</v>
      </c>
      <c r="V23" s="286">
        <v>47520</v>
      </c>
      <c r="W23" s="286">
        <v>3680</v>
      </c>
      <c r="X23" s="286">
        <v>9240</v>
      </c>
      <c r="Y23" s="359">
        <f>SUM(B23:X23)</f>
        <v>889760</v>
      </c>
    </row>
    <row r="24" spans="1:29" x14ac:dyDescent="0.35">
      <c r="A24" s="287" t="s">
        <v>2392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>
        <v>560</v>
      </c>
      <c r="S24" s="286"/>
      <c r="T24" s="286"/>
      <c r="U24" s="286"/>
      <c r="V24" s="286"/>
      <c r="W24" s="286">
        <v>1560</v>
      </c>
      <c r="X24" s="286">
        <v>15000</v>
      </c>
      <c r="Y24" s="359">
        <f t="shared" ref="Y24:Y29" si="2">SUM(B24:X24)</f>
        <v>17120</v>
      </c>
    </row>
    <row r="25" spans="1:29" x14ac:dyDescent="0.35">
      <c r="A25" s="287" t="s">
        <v>2375</v>
      </c>
      <c r="B25" s="286"/>
      <c r="C25" s="286"/>
      <c r="D25" s="286"/>
      <c r="E25" s="286"/>
      <c r="F25" s="286"/>
      <c r="G25" s="286"/>
      <c r="H25" s="286">
        <v>2760</v>
      </c>
      <c r="I25" s="286">
        <v>19240</v>
      </c>
      <c r="J25" s="286">
        <v>27720</v>
      </c>
      <c r="K25" s="286">
        <v>14200</v>
      </c>
      <c r="L25" s="286">
        <v>10240</v>
      </c>
      <c r="M25" s="286">
        <v>11800</v>
      </c>
      <c r="N25" s="286">
        <v>89720</v>
      </c>
      <c r="O25" s="286">
        <v>19960</v>
      </c>
      <c r="P25" s="286">
        <v>20520</v>
      </c>
      <c r="Q25" s="286">
        <v>45680</v>
      </c>
      <c r="R25" s="286">
        <v>25280</v>
      </c>
      <c r="S25" s="286">
        <v>20080</v>
      </c>
      <c r="T25" s="286">
        <v>27320</v>
      </c>
      <c r="U25" s="286">
        <v>39600</v>
      </c>
      <c r="V25" s="286">
        <v>44120</v>
      </c>
      <c r="W25" s="286">
        <v>38280</v>
      </c>
      <c r="X25" s="286">
        <v>16280</v>
      </c>
      <c r="Y25" s="359">
        <f t="shared" si="2"/>
        <v>472800</v>
      </c>
    </row>
    <row r="26" spans="1:29" x14ac:dyDescent="0.35">
      <c r="A26" s="287" t="s">
        <v>2251</v>
      </c>
      <c r="B26" s="286"/>
      <c r="C26" s="286">
        <v>960</v>
      </c>
      <c r="D26" s="286"/>
      <c r="E26" s="286"/>
      <c r="F26" s="286">
        <v>960</v>
      </c>
      <c r="G26" s="286">
        <v>16840</v>
      </c>
      <c r="H26" s="286">
        <v>12840</v>
      </c>
      <c r="I26" s="286">
        <v>36120</v>
      </c>
      <c r="J26" s="286">
        <v>48960</v>
      </c>
      <c r="K26" s="286">
        <v>34000</v>
      </c>
      <c r="L26" s="286">
        <v>29160</v>
      </c>
      <c r="M26" s="286">
        <v>12840</v>
      </c>
      <c r="N26" s="286">
        <v>50480</v>
      </c>
      <c r="O26" s="286">
        <v>2960</v>
      </c>
      <c r="P26" s="286">
        <v>5640</v>
      </c>
      <c r="Q26" s="286">
        <v>16240</v>
      </c>
      <c r="R26" s="286">
        <v>20640</v>
      </c>
      <c r="S26" s="286">
        <v>2960</v>
      </c>
      <c r="T26" s="286">
        <v>14320</v>
      </c>
      <c r="U26" s="286">
        <v>4520</v>
      </c>
      <c r="V26" s="286">
        <v>3360</v>
      </c>
      <c r="W26" s="286">
        <v>12840</v>
      </c>
      <c r="X26" s="286">
        <v>5080</v>
      </c>
      <c r="Y26" s="359">
        <f t="shared" si="2"/>
        <v>331720</v>
      </c>
    </row>
    <row r="27" spans="1:29" x14ac:dyDescent="0.35">
      <c r="A27" s="253" t="s">
        <v>2279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>
        <v>4560</v>
      </c>
      <c r="S27" s="286">
        <v>7080</v>
      </c>
      <c r="T27" s="286">
        <v>16640</v>
      </c>
      <c r="U27" s="286">
        <v>6600</v>
      </c>
      <c r="V27" s="286">
        <v>600</v>
      </c>
      <c r="W27" s="286">
        <v>2640</v>
      </c>
      <c r="X27" s="286">
        <v>1520</v>
      </c>
      <c r="Y27" s="359">
        <f t="shared" si="2"/>
        <v>39640</v>
      </c>
    </row>
    <row r="28" spans="1:29" x14ac:dyDescent="0.35">
      <c r="A28" s="253" t="s">
        <v>2274</v>
      </c>
      <c r="B28" s="286"/>
      <c r="C28" s="286"/>
      <c r="D28" s="286"/>
      <c r="E28" s="286"/>
      <c r="F28" s="286"/>
      <c r="G28" s="286"/>
      <c r="H28" s="286">
        <v>22280</v>
      </c>
      <c r="I28" s="286">
        <v>126640</v>
      </c>
      <c r="J28" s="286">
        <v>50200</v>
      </c>
      <c r="K28" s="286">
        <v>7960</v>
      </c>
      <c r="L28" s="286">
        <v>30040</v>
      </c>
      <c r="M28" s="286">
        <v>27720</v>
      </c>
      <c r="N28" s="286">
        <v>148440</v>
      </c>
      <c r="O28" s="286">
        <v>21000</v>
      </c>
      <c r="P28" s="286">
        <v>5840</v>
      </c>
      <c r="Q28" s="286">
        <v>360</v>
      </c>
      <c r="R28" s="286">
        <v>30760</v>
      </c>
      <c r="S28" s="286">
        <v>106920</v>
      </c>
      <c r="T28" s="286">
        <v>199840</v>
      </c>
      <c r="U28" s="286">
        <v>102440</v>
      </c>
      <c r="V28" s="286">
        <v>47800</v>
      </c>
      <c r="W28" s="286">
        <v>15080</v>
      </c>
      <c r="X28" s="286">
        <v>63920</v>
      </c>
      <c r="Y28" s="359">
        <f t="shared" si="2"/>
        <v>1007240</v>
      </c>
    </row>
    <row r="29" spans="1:29" x14ac:dyDescent="0.35">
      <c r="B29" s="286"/>
      <c r="C29" s="288">
        <f t="shared" ref="C29:S29" si="3">SUM(C23:C28)</f>
        <v>8960</v>
      </c>
      <c r="D29" s="288">
        <f t="shared" si="3"/>
        <v>40</v>
      </c>
      <c r="E29" s="288">
        <f t="shared" si="3"/>
        <v>4080</v>
      </c>
      <c r="F29" s="288">
        <f t="shared" si="3"/>
        <v>4880</v>
      </c>
      <c r="G29" s="288">
        <f t="shared" si="3"/>
        <v>42040</v>
      </c>
      <c r="H29" s="288">
        <f t="shared" si="3"/>
        <v>151120</v>
      </c>
      <c r="I29" s="288">
        <f t="shared" si="3"/>
        <v>269520</v>
      </c>
      <c r="J29" s="288">
        <f t="shared" si="3"/>
        <v>188960</v>
      </c>
      <c r="K29" s="288">
        <f t="shared" si="3"/>
        <v>118400</v>
      </c>
      <c r="L29" s="288">
        <f t="shared" si="3"/>
        <v>123600</v>
      </c>
      <c r="M29" s="288">
        <f t="shared" si="3"/>
        <v>137880</v>
      </c>
      <c r="N29" s="288">
        <f t="shared" si="3"/>
        <v>371160</v>
      </c>
      <c r="O29" s="288">
        <f t="shared" si="3"/>
        <v>70160</v>
      </c>
      <c r="P29" s="288">
        <f t="shared" si="3"/>
        <v>43800</v>
      </c>
      <c r="Q29" s="288">
        <f t="shared" si="3"/>
        <v>143760</v>
      </c>
      <c r="R29" s="288">
        <f t="shared" si="3"/>
        <v>109080</v>
      </c>
      <c r="S29" s="288">
        <f t="shared" si="3"/>
        <v>139920</v>
      </c>
      <c r="T29" s="288">
        <f t="shared" ref="T29:X29" si="4">SUM(T23:T28)</f>
        <v>333080</v>
      </c>
      <c r="U29" s="288">
        <f t="shared" si="4"/>
        <v>169320</v>
      </c>
      <c r="V29" s="288">
        <f t="shared" si="4"/>
        <v>143400</v>
      </c>
      <c r="W29" s="288">
        <f t="shared" si="4"/>
        <v>74080</v>
      </c>
      <c r="X29" s="288">
        <f t="shared" si="4"/>
        <v>111040</v>
      </c>
      <c r="Y29" s="359">
        <f t="shared" si="2"/>
        <v>2758280</v>
      </c>
    </row>
  </sheetData>
  <mergeCells count="1">
    <mergeCell ref="Y2:Y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25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22.5" x14ac:dyDescent="0.35"/>
  <cols>
    <col min="1" max="1" width="18.875" bestFit="1" customWidth="1"/>
    <col min="2" max="2" width="13.625" style="284" customWidth="1"/>
    <col min="3" max="3" width="13.75" customWidth="1"/>
  </cols>
  <sheetData>
    <row r="1" spans="1:3" x14ac:dyDescent="0.35">
      <c r="A1" t="s">
        <v>2295</v>
      </c>
    </row>
    <row r="2" spans="1:3" x14ac:dyDescent="0.35">
      <c r="B2" s="316" t="s">
        <v>2337</v>
      </c>
      <c r="C2" s="531" t="s">
        <v>2215</v>
      </c>
    </row>
    <row r="3" spans="1:3" x14ac:dyDescent="0.35">
      <c r="A3" s="259" t="s">
        <v>0</v>
      </c>
      <c r="B3" s="315" t="s">
        <v>2334</v>
      </c>
      <c r="C3" s="531"/>
    </row>
    <row r="4" spans="1:3" x14ac:dyDescent="0.35">
      <c r="A4" s="260" t="s">
        <v>93</v>
      </c>
      <c r="B4" s="286"/>
      <c r="C4" s="289">
        <f t="shared" ref="C4:C20" si="0">SUM(B4:B4)</f>
        <v>0</v>
      </c>
    </row>
    <row r="5" spans="1:3" x14ac:dyDescent="0.35">
      <c r="A5" s="260" t="s">
        <v>96</v>
      </c>
      <c r="B5" s="286"/>
      <c r="C5" s="289">
        <f t="shared" si="0"/>
        <v>0</v>
      </c>
    </row>
    <row r="6" spans="1:3" x14ac:dyDescent="0.35">
      <c r="A6" s="260" t="s">
        <v>98</v>
      </c>
      <c r="B6" s="286"/>
      <c r="C6" s="289">
        <f t="shared" si="0"/>
        <v>0</v>
      </c>
    </row>
    <row r="7" spans="1:3" x14ac:dyDescent="0.35">
      <c r="A7" s="260" t="s">
        <v>2260</v>
      </c>
      <c r="B7" s="286"/>
      <c r="C7" s="289">
        <f t="shared" si="0"/>
        <v>0</v>
      </c>
    </row>
    <row r="8" spans="1:3" x14ac:dyDescent="0.35">
      <c r="A8" s="260" t="s">
        <v>102</v>
      </c>
      <c r="B8" s="286">
        <v>400</v>
      </c>
      <c r="C8" s="289">
        <f t="shared" si="0"/>
        <v>400</v>
      </c>
    </row>
    <row r="9" spans="1:3" x14ac:dyDescent="0.35">
      <c r="A9" s="260" t="s">
        <v>104</v>
      </c>
      <c r="B9" s="286"/>
      <c r="C9" s="289">
        <f t="shared" si="0"/>
        <v>0</v>
      </c>
    </row>
    <row r="10" spans="1:3" x14ac:dyDescent="0.35">
      <c r="A10" s="260" t="s">
        <v>106</v>
      </c>
      <c r="B10" s="286"/>
      <c r="C10" s="289">
        <f t="shared" si="0"/>
        <v>0</v>
      </c>
    </row>
    <row r="11" spans="1:3" x14ac:dyDescent="0.35">
      <c r="A11" s="260" t="s">
        <v>108</v>
      </c>
      <c r="B11" s="286"/>
      <c r="C11" s="289">
        <f t="shared" si="0"/>
        <v>0</v>
      </c>
    </row>
    <row r="12" spans="1:3" x14ac:dyDescent="0.35">
      <c r="A12" s="260" t="s">
        <v>110</v>
      </c>
      <c r="B12" s="286"/>
      <c r="C12" s="289">
        <f t="shared" si="0"/>
        <v>0</v>
      </c>
    </row>
    <row r="13" spans="1:3" x14ac:dyDescent="0.35">
      <c r="A13" s="260" t="s">
        <v>112</v>
      </c>
      <c r="B13" s="286"/>
      <c r="C13" s="289">
        <f t="shared" si="0"/>
        <v>0</v>
      </c>
    </row>
    <row r="14" spans="1:3" x14ac:dyDescent="0.35">
      <c r="A14" s="260" t="s">
        <v>114</v>
      </c>
      <c r="B14" s="286"/>
      <c r="C14" s="289">
        <f t="shared" si="0"/>
        <v>0</v>
      </c>
    </row>
    <row r="15" spans="1:3" x14ac:dyDescent="0.35">
      <c r="A15" s="260" t="s">
        <v>116</v>
      </c>
      <c r="B15" s="286"/>
      <c r="C15" s="289">
        <f t="shared" si="0"/>
        <v>0</v>
      </c>
    </row>
    <row r="16" spans="1:3" x14ac:dyDescent="0.35">
      <c r="A16" s="260" t="s">
        <v>118</v>
      </c>
      <c r="B16" s="286"/>
      <c r="C16" s="289">
        <f t="shared" si="0"/>
        <v>0</v>
      </c>
    </row>
    <row r="17" spans="1:3" x14ac:dyDescent="0.35">
      <c r="A17" s="260" t="s">
        <v>120</v>
      </c>
      <c r="B17" s="286"/>
      <c r="C17" s="289">
        <f t="shared" si="0"/>
        <v>0</v>
      </c>
    </row>
    <row r="18" spans="1:3" x14ac:dyDescent="0.35">
      <c r="A18" s="260" t="s">
        <v>122</v>
      </c>
      <c r="B18" s="286"/>
      <c r="C18" s="289">
        <f t="shared" si="0"/>
        <v>0</v>
      </c>
    </row>
    <row r="19" spans="1:3" x14ac:dyDescent="0.35">
      <c r="A19" s="260" t="s">
        <v>124</v>
      </c>
      <c r="B19" s="286"/>
      <c r="C19" s="289">
        <f t="shared" si="0"/>
        <v>0</v>
      </c>
    </row>
    <row r="20" spans="1:3" x14ac:dyDescent="0.35">
      <c r="B20" s="288">
        <f>SUM(B4:B19)</f>
        <v>400</v>
      </c>
      <c r="C20" s="289">
        <f t="shared" si="0"/>
        <v>400</v>
      </c>
    </row>
    <row r="22" spans="1:3" x14ac:dyDescent="0.35">
      <c r="A22" s="267" t="s">
        <v>2252</v>
      </c>
    </row>
    <row r="23" spans="1:3" x14ac:dyDescent="0.35">
      <c r="A23" s="287" t="s">
        <v>2248</v>
      </c>
      <c r="B23" s="286"/>
      <c r="C23" s="289">
        <f>SUM(B23:B23)</f>
        <v>0</v>
      </c>
    </row>
    <row r="24" spans="1:3" x14ac:dyDescent="0.35">
      <c r="A24" s="287" t="s">
        <v>2251</v>
      </c>
      <c r="B24" s="286"/>
      <c r="C24" s="289">
        <f>SUM(B24:B24)</f>
        <v>0</v>
      </c>
    </row>
    <row r="25" spans="1:3" x14ac:dyDescent="0.35">
      <c r="B25" s="288">
        <f t="shared" ref="B25" si="1">SUM(B23:B24)</f>
        <v>0</v>
      </c>
      <c r="C25" s="289">
        <f>SUM(B25:B25)</f>
        <v>0</v>
      </c>
    </row>
  </sheetData>
  <mergeCells count="1"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Baserate  NEW ค่า K</vt:lpstr>
      <vt:lpstr>IP 64</vt:lpstr>
      <vt:lpstr>รับโอนล่วงหน้า</vt:lpstr>
      <vt:lpstr>แจ้งยอดหลังปรับเกลี่ย</vt:lpstr>
      <vt:lpstr>รายงาน</vt:lpstr>
      <vt:lpstr>Covid</vt:lpstr>
      <vt:lpstr>เหมาจ่าย HI-CI</vt:lpstr>
      <vt:lpstr>ฉีดวัคชีน</vt:lpstr>
      <vt:lpstr>X-ray</vt:lpstr>
      <vt:lpstr>สรุปโอนเงิน</vt:lpstr>
      <vt:lpstr>เหมาจ่าย HI-CI (2)</vt:lpstr>
      <vt:lpstr>รวมโอนเงินกองทุน</vt:lpstr>
      <vt:lpstr>สรุปโอนเงิน 64</vt:lpstr>
      <vt:lpstr>รับโอน64</vt:lpstr>
      <vt:lpstr>จัดสรรเปรียบเทียบ</vt:lpstr>
      <vt:lpstr>เทียบงบ UC</vt:lpstr>
      <vt:lpstr>รวมโอนเงินกองทุน (2)</vt:lpstr>
      <vt:lpstr>แจ้งยอดหลังปรับเกลี่ย!Print_Titles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IT</cp:lastModifiedBy>
  <cp:lastPrinted>2021-11-23T08:53:05Z</cp:lastPrinted>
  <dcterms:created xsi:type="dcterms:W3CDTF">2017-01-04T04:42:48Z</dcterms:created>
  <dcterms:modified xsi:type="dcterms:W3CDTF">2021-12-02T08:15:20Z</dcterms:modified>
</cp:coreProperties>
</file>